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CLO CLÍNICO" sheetId="1" r:id="rId4"/>
    <sheet state="visible" name="CICLO BÁSICO" sheetId="2" r:id="rId5"/>
  </sheets>
  <definedNames/>
  <calcPr/>
</workbook>
</file>

<file path=xl/sharedStrings.xml><?xml version="1.0" encoding="utf-8"?>
<sst xmlns="http://schemas.openxmlformats.org/spreadsheetml/2006/main" count="490" uniqueCount="275">
  <si>
    <t>Candidato</t>
  </si>
  <si>
    <t>Polo</t>
  </si>
  <si>
    <t>DISSERTATIVAS</t>
  </si>
  <si>
    <t>NOTAS TESTES</t>
  </si>
  <si>
    <t>NOTAS FINAIS</t>
  </si>
  <si>
    <t>Questão 1</t>
  </si>
  <si>
    <t>Questão 2</t>
  </si>
  <si>
    <t>Questão 3</t>
  </si>
  <si>
    <t>Questão 4</t>
  </si>
  <si>
    <t>Questão 5</t>
  </si>
  <si>
    <t>NOTA  DISSERTATIVAS</t>
  </si>
  <si>
    <t>Lucas Kliemann Bazzaneze</t>
  </si>
  <si>
    <t>Curitiba</t>
  </si>
  <si>
    <t>Pedro Maciel de Toledo Piza</t>
  </si>
  <si>
    <t>São Paulo</t>
  </si>
  <si>
    <t>Diego Henrique Ferreira Mussatto</t>
  </si>
  <si>
    <t>Botucatu</t>
  </si>
  <si>
    <t>Tulio Carmona Moura</t>
  </si>
  <si>
    <t>Alexsander Henrique Brandão e Silva</t>
  </si>
  <si>
    <t>Porto Alegre</t>
  </si>
  <si>
    <t>Ronald Caramês de Melo dos Santos</t>
  </si>
  <si>
    <t>Belem</t>
  </si>
  <si>
    <t>Gabriela Yanaze Takamatsu</t>
  </si>
  <si>
    <t>Vitor Kotelok Marquezoni</t>
  </si>
  <si>
    <t>Ana Catharina Joaquim</t>
  </si>
  <si>
    <t>Henrique Barata Ferreira</t>
  </si>
  <si>
    <t>Vinícius Andreata Brandão</t>
  </si>
  <si>
    <t>Vitória</t>
  </si>
  <si>
    <t>Pedro Kuabara</t>
  </si>
  <si>
    <t>RJ</t>
  </si>
  <si>
    <t>Eduardo Baldo Mesa Casa</t>
  </si>
  <si>
    <t>Passo Fundo</t>
  </si>
  <si>
    <t>MATEUS RODRIGUES ALESSI</t>
  </si>
  <si>
    <t>Pedro Cesana Portugal</t>
  </si>
  <si>
    <t>Salvador</t>
  </si>
  <si>
    <t>Robson Garrido De Paiva Silva Junior</t>
  </si>
  <si>
    <t>Juiz de Fora</t>
  </si>
  <si>
    <t>Sofia Julio Mastey</t>
  </si>
  <si>
    <t>Gustavo Louçana da Costa Araújo Alves</t>
  </si>
  <si>
    <t>Teresina</t>
  </si>
  <si>
    <t>Gustavo Sampaio Vilas Boas</t>
  </si>
  <si>
    <t>Manoel Pereira de Araújo Filho</t>
  </si>
  <si>
    <t>Matheus Yudi Ida</t>
  </si>
  <si>
    <t>João Vitor De Souza Paulo</t>
  </si>
  <si>
    <t>Arthur De Oliveira Witiuk</t>
  </si>
  <si>
    <t>Helena Stelser Massaro</t>
  </si>
  <si>
    <t>Erick Santos Nery</t>
  </si>
  <si>
    <t>Aline Poli Turatti</t>
  </si>
  <si>
    <t>Jane Wu</t>
  </si>
  <si>
    <t>Igor Magaton Ribas</t>
  </si>
  <si>
    <t>Maria Eduarda Martins Gomes</t>
  </si>
  <si>
    <t>Lucas Evaristo Ferreira Flausino</t>
  </si>
  <si>
    <t>Matheus Assunção Rabello de Oliveira</t>
  </si>
  <si>
    <t>BH</t>
  </si>
  <si>
    <t>Luiz Alexandre Silva de Paula Soares</t>
  </si>
  <si>
    <t>Manaus</t>
  </si>
  <si>
    <t>Yago Vieira</t>
  </si>
  <si>
    <t>Gustavo Henrique Pedroso</t>
  </si>
  <si>
    <t>Yuri Oliveira Fernandes</t>
  </si>
  <si>
    <t>Tacio Rafael Santos Batista</t>
  </si>
  <si>
    <t>Otávio Henrique Pradi Guenther</t>
  </si>
  <si>
    <t>João Pedro Sarcinelli Chagas</t>
  </si>
  <si>
    <t>Luiz Fabricio Moura Marques</t>
  </si>
  <si>
    <t>Luiz Gustavo Mendes Oliveira Guimarães</t>
  </si>
  <si>
    <t>João Pedro Lustosa Peres Wanderley</t>
  </si>
  <si>
    <t>Palmas</t>
  </si>
  <si>
    <t>Ivan Sales</t>
  </si>
  <si>
    <t>Recife</t>
  </si>
  <si>
    <t>Gustavo Rodrigues De Freitas Doria</t>
  </si>
  <si>
    <t>Goiânia</t>
  </si>
  <si>
    <t>Larissa Froufe Parente</t>
  </si>
  <si>
    <t>Diogo Scheffer Della Bona</t>
  </si>
  <si>
    <t>giovana gavazzoni</t>
  </si>
  <si>
    <t>Juliana Ribeiro de Oliveira</t>
  </si>
  <si>
    <t>Luiza Ribeiro Cruz Pereira</t>
  </si>
  <si>
    <t>Júlia Dos Santos De Freitas</t>
  </si>
  <si>
    <t>Daniel de Oliveira Mackert</t>
  </si>
  <si>
    <t>André Campos Urcino</t>
  </si>
  <si>
    <t>Cuiaba</t>
  </si>
  <si>
    <t>Lucas Sabbagh Loures Vieira</t>
  </si>
  <si>
    <t>Milleny Duarte de Freitas</t>
  </si>
  <si>
    <t>Caio Mário da Silva Pereira Freitas</t>
  </si>
  <si>
    <t>Guilherme Boell Lopes de Oliveira</t>
  </si>
  <si>
    <t>Pedro Rodrigues Neves</t>
  </si>
  <si>
    <t>Bianca De Melo Araújo</t>
  </si>
  <si>
    <t>Breno da Nóbrega Bezerra</t>
  </si>
  <si>
    <t>Estevão Wohlenberg</t>
  </si>
  <si>
    <t>João Gabriel Costa Fanticelli</t>
  </si>
  <si>
    <t>Emanuelly Catherine Lobo</t>
  </si>
  <si>
    <t>Saulo Romualdo Viana Macedo</t>
  </si>
  <si>
    <t>Deborah Kortzbein</t>
  </si>
  <si>
    <t>Luiz Eduardo Duarte Borges Nunes</t>
  </si>
  <si>
    <t>Alba Clara Vasconcelos Leopoldo Feitosa</t>
  </si>
  <si>
    <t>Ana Clara Silva da Rocha Costa</t>
  </si>
  <si>
    <t>Sarah Cintra Tonassi Da Silveira</t>
  </si>
  <si>
    <t>Caroline Andreetta</t>
  </si>
  <si>
    <t>Ellen Sabrinna dos Remédios Passos</t>
  </si>
  <si>
    <t>Andressa Marques Pereira</t>
  </si>
  <si>
    <t>Erick Clayton Gonçalves Feio</t>
  </si>
  <si>
    <t>Nicole Comninos</t>
  </si>
  <si>
    <t>Alessandro Batista Soares</t>
  </si>
  <si>
    <t>Gabrielly Valadares Drumond</t>
  </si>
  <si>
    <t>Maria Luiza Ajouz Gregores</t>
  </si>
  <si>
    <t>Renato Ferraz de Almeida</t>
  </si>
  <si>
    <t>Samuel Borges Bezerra</t>
  </si>
  <si>
    <t>Pedro Augusto Martins Barcellos Pambarcellos</t>
  </si>
  <si>
    <t>Davi Kennedy Bonfim Leal</t>
  </si>
  <si>
    <t>Rafael Larralde</t>
  </si>
  <si>
    <t>Gabriel von Flach Sarmento</t>
  </si>
  <si>
    <t>Mateus Simões De Barros</t>
  </si>
  <si>
    <t>Bruna Souza da Cruz</t>
  </si>
  <si>
    <t>Laís Bitencourt Coelho</t>
  </si>
  <si>
    <t>João Pedro Cotrim</t>
  </si>
  <si>
    <t>Lucas Bittar Sesso Freitas</t>
  </si>
  <si>
    <t>Heitor Donizete dos Santos Sil</t>
  </si>
  <si>
    <t>Hamilton Walrobert Azevedo de Moura</t>
  </si>
  <si>
    <t>Italo Eduardo Pantoja Conde</t>
  </si>
  <si>
    <t>Bianca Da Young Kim</t>
  </si>
  <si>
    <t>Amon Yamaguchi Nishikuni</t>
  </si>
  <si>
    <t>Nicolas André de Oliveira</t>
  </si>
  <si>
    <t>Renan Miranda Corrêa</t>
  </si>
  <si>
    <t>Beatriz Ramos Lucente</t>
  </si>
  <si>
    <t>Ernesto C Lima</t>
  </si>
  <si>
    <t>Daniel Marchi Kieling</t>
  </si>
  <si>
    <t>Sabrinna Cheng</t>
  </si>
  <si>
    <t>Tayná Arias Rolim</t>
  </si>
  <si>
    <t>Victor José Santos Sousa</t>
  </si>
  <si>
    <t>Gustavo Sandri Mello</t>
  </si>
  <si>
    <t>Verônica Carvalho Silva</t>
  </si>
  <si>
    <t>Sarah da Silva Rufino</t>
  </si>
  <si>
    <t>Jesana Costa Lopes</t>
  </si>
  <si>
    <t>Jéssica Boufleur</t>
  </si>
  <si>
    <t>Dante Claudino de Oliveira</t>
  </si>
  <si>
    <t>Aluizio Silva Júnior</t>
  </si>
  <si>
    <t>Gabriel Braga Pinheiro De Faria</t>
  </si>
  <si>
    <t>Pedro Oliveira Coelho Neto</t>
  </si>
  <si>
    <t>Kaio Henrique Silva de Freitas</t>
  </si>
  <si>
    <t>Mariana Oliveira Amarante Moreno</t>
  </si>
  <si>
    <t>Leticia De Andrade Gomes</t>
  </si>
  <si>
    <t>Henrique Sued Blanco Silva</t>
  </si>
  <si>
    <t>Pedro Ferreira de Lima e Silva</t>
  </si>
  <si>
    <t>22.00</t>
  </si>
  <si>
    <t>Carlos Eduardo Silva Borges</t>
  </si>
  <si>
    <t>Robson Santos Luz Filho</t>
  </si>
  <si>
    <t>João Victor Ferreira De Sousa</t>
  </si>
  <si>
    <t>CICLO BÁSICO</t>
  </si>
  <si>
    <t>NOTA - DISSERTATIVAS</t>
  </si>
  <si>
    <t>Alice Matos De Santana Silva</t>
  </si>
  <si>
    <t>Aline Santos Alves</t>
  </si>
  <si>
    <t>Allan Macêdo de Souza e Silva</t>
  </si>
  <si>
    <t>Amanda de Andrade Palermo</t>
  </si>
  <si>
    <t>Rio de Janeiro</t>
  </si>
  <si>
    <t>Ana Catarina Silveira de Almeida</t>
  </si>
  <si>
    <t>Ana Clara Da Silva Modesto</t>
  </si>
  <si>
    <t>Cuiabá</t>
  </si>
  <si>
    <t>Andressa Mayer</t>
  </si>
  <si>
    <t>Augusto Cesar Neves Lima Filho</t>
  </si>
  <si>
    <t>Beatriz Galante Franco</t>
  </si>
  <si>
    <t>Bernardo Romagna Berto</t>
  </si>
  <si>
    <t>Bianca Ramalho de Oliveira</t>
  </si>
  <si>
    <t>Bruna Gasparelo</t>
  </si>
  <si>
    <t>Caio Queiroz Gouveia da Silva</t>
  </si>
  <si>
    <t>Carlos Eduardo Balata</t>
  </si>
  <si>
    <t>Cecília Medeiros de Souza Lima Mattos Gaze</t>
  </si>
  <si>
    <t>Christian Rosado Rodrigues</t>
  </si>
  <si>
    <t>Belo Horizonte</t>
  </si>
  <si>
    <t>Clarissa Vogel de Sousa</t>
  </si>
  <si>
    <t>Davi Leite Santos</t>
  </si>
  <si>
    <t>Aracaju</t>
  </si>
  <si>
    <t>Davi Lemos Bastos</t>
  </si>
  <si>
    <t>David Allysson Santos</t>
  </si>
  <si>
    <t>Dhieili Alexandra de Moura Marroni</t>
  </si>
  <si>
    <t>Diogo Henrique Oviedo Barreiros</t>
  </si>
  <si>
    <t>Edson Hideki Kawamura Junior</t>
  </si>
  <si>
    <t>Érico de Carvalho Leitão Pimentel</t>
  </si>
  <si>
    <t>Felipe Ferreira Aprigio</t>
  </si>
  <si>
    <t>Fernando Corrêa Lima</t>
  </si>
  <si>
    <t>Belém</t>
  </si>
  <si>
    <t>François Moraes Cavalcante Silva</t>
  </si>
  <si>
    <t>Frederico Fernandes Borges De Andrade</t>
  </si>
  <si>
    <t>Gabriel Bispo</t>
  </si>
  <si>
    <t>Gabriel Costa Gomides</t>
  </si>
  <si>
    <t>Gabriel Gonçalves De Araújo</t>
  </si>
  <si>
    <t>Gabriel Kei Hosomi</t>
  </si>
  <si>
    <t>Gabriel Matias de Souza</t>
  </si>
  <si>
    <t>Gabriel Mohr Henn</t>
  </si>
  <si>
    <t>Gabriel Schultz Freitas</t>
  </si>
  <si>
    <t>Gabriel Silva Sarkis</t>
  </si>
  <si>
    <t>Gabriella Kristinne De Lima Caversan</t>
  </si>
  <si>
    <t>Giovana Baracat Alvarez</t>
  </si>
  <si>
    <t>Giovanna Simões Parrela</t>
  </si>
  <si>
    <t>Guilherme Moreira Rezende</t>
  </si>
  <si>
    <t>Guilherme Teixeira Silva</t>
  </si>
  <si>
    <t>Gustavo Zanete Alencar</t>
  </si>
  <si>
    <t>Heitor Trigilio da Silva</t>
  </si>
  <si>
    <t>Helena Scheffer Brunnquell</t>
  </si>
  <si>
    <t>Ian Paiva Pavan</t>
  </si>
  <si>
    <t>Isabela Cavalcante De Negreiros</t>
  </si>
  <si>
    <t>Isabella Paes Leme Rufino</t>
  </si>
  <si>
    <t>Italo Martins Vicente</t>
  </si>
  <si>
    <t>João Pedro Craco Lorentz</t>
  </si>
  <si>
    <t>João Pedro Terres Oliveira</t>
  </si>
  <si>
    <t>João Vitor da Silva Melo</t>
  </si>
  <si>
    <t>João Vitor Piacentini</t>
  </si>
  <si>
    <t>Julia Chalet Da Silva</t>
  </si>
  <si>
    <t>Julia Martins Nogueira Guedes</t>
  </si>
  <si>
    <t>Jullie Hilzendeger Rodrigues</t>
  </si>
  <si>
    <t>Klaus Rocha Santos</t>
  </si>
  <si>
    <t>Leonardo Concato Rico</t>
  </si>
  <si>
    <t>Leonardo Januário Campos Cardoso</t>
  </si>
  <si>
    <t>Lucas Barros de Brito</t>
  </si>
  <si>
    <t>Lucas Câmara Silveira Belo Nascimento Roque</t>
  </si>
  <si>
    <t>Lucas de Oliveira Igreja</t>
  </si>
  <si>
    <t>Lucas Machado</t>
  </si>
  <si>
    <t>Lucas Pimentel Guedes Lé</t>
  </si>
  <si>
    <t>Luciana Ramile Pereira de Oliveira</t>
  </si>
  <si>
    <t>Luiza Silva Maciel De Araujo</t>
  </si>
  <si>
    <t>Marco Antônio Urbano Nogarol</t>
  </si>
  <si>
    <t>Maria Clara Ferreira Meira</t>
  </si>
  <si>
    <t>Maria Eduarda Gomes</t>
  </si>
  <si>
    <t>Mariana Gomes Berganton</t>
  </si>
  <si>
    <t>Mateus Magno Rodrigues Oliveira</t>
  </si>
  <si>
    <t>Mateus Trivellato Lemos</t>
  </si>
  <si>
    <t>Matheus da Motta Teixeira</t>
  </si>
  <si>
    <t>Matheus Felipe Nogueira Alves</t>
  </si>
  <si>
    <t>Matheus Martins Brunelli</t>
  </si>
  <si>
    <t>Maurício Corrêa Kalil el Dib</t>
  </si>
  <si>
    <t>Murilo De Souza Dantas</t>
  </si>
  <si>
    <t>Nathaly Samira Lima Piris</t>
  </si>
  <si>
    <t>Nicolas Miranda de Souza Cerqueira Ferreira</t>
  </si>
  <si>
    <t>Nícolas Oliveira Fracaroli</t>
  </si>
  <si>
    <t>Nubia Amaral</t>
  </si>
  <si>
    <t>Otávio Augusto De Araujo</t>
  </si>
  <si>
    <t>Paulo Felipe Toro</t>
  </si>
  <si>
    <t>Paulo Henrique Colussi</t>
  </si>
  <si>
    <t>Paulo Victor Mendes Alves</t>
  </si>
  <si>
    <t>Paulo Vitor Marques</t>
  </si>
  <si>
    <t>pedro henrique de oliveira santos</t>
  </si>
  <si>
    <t>Pedro Hummes</t>
  </si>
  <si>
    <t>Pedro Igor Gomes da Silva</t>
  </si>
  <si>
    <t>Pedro Sandes Pereira</t>
  </si>
  <si>
    <t>Pietra Sovero Campagnoli</t>
  </si>
  <si>
    <t>Rafael Sanches de Souza</t>
  </si>
  <si>
    <t>Rebeca Vitória Alves Nogueira</t>
  </si>
  <si>
    <t>Rodrigo Ahymoto Torres Vasques</t>
  </si>
  <si>
    <t>Stéfany Ingrid Menegaz</t>
  </si>
  <si>
    <t>Tales Euclides Araujo Ribeiro</t>
  </si>
  <si>
    <t>Tamires Pianca Loss</t>
  </si>
  <si>
    <t>Thalita Duarte Dias</t>
  </si>
  <si>
    <t>Thiago Bonatto Arlaque</t>
  </si>
  <si>
    <t>Thiego Bello Ribeirete</t>
  </si>
  <si>
    <t>Tiago Neri Di Lorenzo</t>
  </si>
  <si>
    <t>Victor Gabriel de Melo Bezerra da Silva</t>
  </si>
  <si>
    <t>Vinícius Andrade Gonçalves</t>
  </si>
  <si>
    <t>Vinícius Dias Hungria</t>
  </si>
  <si>
    <t>Vinícius Jácome Correia Lima</t>
  </si>
  <si>
    <t>Vinicius Souza</t>
  </si>
  <si>
    <t>Yasmim Borges</t>
  </si>
  <si>
    <t>Anna Luísa Bizotto</t>
  </si>
  <si>
    <t>BOTUCATU</t>
  </si>
  <si>
    <t xml:space="preserve">Mateus Maturo Gonçalez </t>
  </si>
  <si>
    <t xml:space="preserve">Fernanda Brunetto </t>
  </si>
  <si>
    <t>CURITIBA</t>
  </si>
  <si>
    <t xml:space="preserve">Gisele Alves de Souza </t>
  </si>
  <si>
    <t xml:space="preserve">Marco Lazaro De Sousa Batista </t>
  </si>
  <si>
    <t>SÃO PAULO</t>
  </si>
  <si>
    <t xml:space="preserve">Pedro Paulo Japiassu de Almeida Assis </t>
  </si>
  <si>
    <t>SALVADOR</t>
  </si>
  <si>
    <t xml:space="preserve">Gabriel de Rezende Teixeira Bedim Jana </t>
  </si>
  <si>
    <t>VITÓRIA</t>
  </si>
  <si>
    <t xml:space="preserve">Israel Gil de Lima </t>
  </si>
  <si>
    <t>PALMAS</t>
  </si>
  <si>
    <t xml:space="preserve">Ângela Costa Da Trindade </t>
  </si>
  <si>
    <t xml:space="preserve">Heitor Avelar Camelo </t>
  </si>
  <si>
    <t xml:space="preserve">Wellyton Kelvy Pereira Santos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</si>
</sst>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</font>
    <font>
      <b/>
      <color rgb="FFFFFFFF"/>
      <name val="Urbanist"/>
    </font>
    <font/>
    <font>
      <color theme="1"/>
      <name val="Urbanist"/>
    </font>
    <font>
      <b/>
      <color theme="1"/>
      <name val="Urbanist"/>
    </font>
    <font>
      <b/>
      <sz val="12.0"/>
      <color rgb="FFFFFFFF"/>
      <name val="Urbanist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5093"/>
        <bgColor rgb="FF005093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660000"/>
        <bgColor rgb="FF660000"/>
      </patternFill>
    </fill>
    <fill>
      <patternFill patternType="solid">
        <fgColor rgb="FFF4CCCC"/>
        <bgColor rgb="FFF4CCCC"/>
      </patternFill>
    </fill>
  </fills>
  <borders count="28">
    <border/>
    <border>
      <left style="thick">
        <color rgb="FF005093"/>
      </left>
      <right style="thick">
        <color rgb="FF005093"/>
      </right>
      <top style="thick">
        <color rgb="FF005093"/>
      </top>
    </border>
    <border>
      <left style="thick">
        <color rgb="FF005093"/>
      </left>
      <top style="thick">
        <color rgb="FF005093"/>
      </top>
    </border>
    <border>
      <top style="thick">
        <color rgb="FF005093"/>
      </top>
    </border>
    <border>
      <right style="thick">
        <color rgb="FF005093"/>
      </right>
      <top style="thick">
        <color rgb="FF005093"/>
      </top>
    </border>
    <border>
      <left style="thick">
        <color rgb="FF005093"/>
      </left>
      <right style="thick">
        <color rgb="FF005093"/>
      </right>
    </border>
    <border>
      <left style="thin">
        <color rgb="FF005093"/>
      </left>
      <top style="thin">
        <color rgb="FF005093"/>
      </top>
    </border>
    <border>
      <top style="thin">
        <color rgb="FF005093"/>
      </top>
    </border>
    <border>
      <right style="thin">
        <color rgb="FF005093"/>
      </right>
      <top style="thin">
        <color rgb="FF005093"/>
      </top>
    </border>
    <border>
      <left style="thin">
        <color rgb="FF005093"/>
      </left>
    </border>
    <border>
      <right style="thin">
        <color rgb="FF005093"/>
      </right>
    </border>
    <border>
      <left style="thin">
        <color rgb="FF005093"/>
      </left>
      <bottom style="thin">
        <color rgb="FF005093"/>
      </bottom>
    </border>
    <border>
      <bottom style="thin">
        <color rgb="FF005093"/>
      </bottom>
    </border>
    <border>
      <right style="thin">
        <color rgb="FF005093"/>
      </right>
      <bottom style="thin">
        <color rgb="FF005093"/>
      </bottom>
    </border>
    <border>
      <left style="thick">
        <color rgb="FF005093"/>
      </left>
      <right style="thick">
        <color rgb="FF005093"/>
      </right>
      <bottom style="thick">
        <color rgb="FF005093"/>
      </bottom>
    </border>
    <border>
      <left style="thin">
        <color rgb="FF660000"/>
      </left>
      <top style="thin">
        <color rgb="FF660000"/>
      </top>
    </border>
    <border>
      <left style="thick">
        <color rgb="FF660000"/>
      </left>
      <right style="thick">
        <color rgb="FF660000"/>
      </right>
      <top style="thick">
        <color rgb="FF660000"/>
      </top>
    </border>
    <border>
      <top style="thin">
        <color rgb="FF660000"/>
      </top>
    </border>
    <border>
      <right style="thin">
        <color rgb="FF660000"/>
      </right>
      <top style="thin">
        <color rgb="FF660000"/>
      </top>
    </border>
    <border>
      <left style="thin">
        <color rgb="FF660000"/>
      </left>
    </border>
    <border>
      <left style="thick">
        <color rgb="FF660000"/>
      </left>
      <right style="thick">
        <color rgb="FF660000"/>
      </right>
    </border>
    <border>
      <left style="thin">
        <color rgb="FF660000"/>
      </left>
      <top style="thin">
        <color rgb="FF005093"/>
      </top>
    </border>
    <border>
      <right style="thin">
        <color rgb="FF660000"/>
      </right>
      <top style="thin">
        <color rgb="FF005093"/>
      </top>
    </border>
    <border>
      <right style="thin">
        <color rgb="FF660000"/>
      </right>
    </border>
    <border>
      <left style="thin">
        <color rgb="FF660000"/>
      </left>
      <bottom style="thin">
        <color rgb="FF660000"/>
      </bottom>
    </border>
    <border>
      <bottom style="thin">
        <color rgb="FF660000"/>
      </bottom>
    </border>
    <border>
      <right style="thin">
        <color rgb="FF660000"/>
      </right>
      <bottom style="thin">
        <color rgb="FF660000"/>
      </bottom>
    </border>
    <border>
      <left style="thick">
        <color rgb="FF660000"/>
      </left>
      <right style="thick">
        <color rgb="FF660000"/>
      </right>
      <bottom style="thick">
        <color rgb="FF66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3" fontId="2" numFmtId="0" xfId="0" applyFill="1" applyFont="1"/>
    <xf borderId="0" fillId="3" fontId="2" numFmtId="0" xfId="0" applyAlignment="1" applyFont="1">
      <alignment horizontal="center"/>
    </xf>
    <xf borderId="0" fillId="3" fontId="2" numFmtId="0" xfId="0" applyAlignment="1" applyFont="1">
      <alignment horizontal="center"/>
    </xf>
    <xf borderId="1" fillId="3" fontId="2" numFmtId="4" xfId="0" applyAlignment="1" applyBorder="1" applyFont="1" applyNumberFormat="1">
      <alignment horizontal="center" shrinkToFit="0" wrapText="1"/>
    </xf>
    <xf borderId="1" fillId="3" fontId="2" numFmtId="2" xfId="0" applyAlignment="1" applyBorder="1" applyFont="1" applyNumberFormat="1">
      <alignment horizontal="center" shrinkToFit="0" wrapText="1"/>
    </xf>
    <xf borderId="0" fillId="0" fontId="1" numFmtId="0" xfId="0" applyAlignment="1" applyFont="1">
      <alignment vertical="bottom"/>
    </xf>
    <xf borderId="2" fillId="3" fontId="2" numFmtId="0" xfId="0" applyAlignment="1" applyBorder="1" applyFont="1">
      <alignment horizontal="center"/>
    </xf>
    <xf borderId="3" fillId="3" fontId="2" numFmtId="0" xfId="0" applyAlignment="1" applyBorder="1" applyFont="1">
      <alignment horizontal="center"/>
    </xf>
    <xf borderId="4" fillId="3" fontId="2" numFmtId="0" xfId="0" applyAlignment="1" applyBorder="1" applyFont="1">
      <alignment horizontal="center" shrinkToFit="0" wrapText="1"/>
    </xf>
    <xf borderId="5" fillId="3" fontId="3" numFmtId="0" xfId="0" applyBorder="1" applyFont="1"/>
    <xf borderId="0" fillId="2" fontId="4" numFmtId="0" xfId="0" applyFont="1"/>
    <xf borderId="0" fillId="2" fontId="4" numFmtId="0" xfId="0" applyAlignment="1" applyFont="1">
      <alignment horizontal="center"/>
    </xf>
    <xf borderId="6" fillId="2" fontId="4" numFmtId="0" xfId="0" applyAlignment="1" applyBorder="1" applyFont="1">
      <alignment horizontal="center"/>
    </xf>
    <xf borderId="7" fillId="2" fontId="4" numFmtId="0" xfId="0" applyAlignment="1" applyBorder="1" applyFont="1">
      <alignment horizontal="center"/>
    </xf>
    <xf borderId="8" fillId="2" fontId="5" numFmtId="0" xfId="0" applyAlignment="1" applyBorder="1" applyFont="1">
      <alignment horizontal="center"/>
    </xf>
    <xf borderId="0" fillId="2" fontId="5" numFmtId="4" xfId="0" applyAlignment="1" applyFont="1" applyNumberFormat="1">
      <alignment horizontal="center" vertical="bottom"/>
    </xf>
    <xf borderId="5" fillId="4" fontId="5" numFmtId="2" xfId="0" applyAlignment="1" applyBorder="1" applyFill="1" applyFont="1" applyNumberFormat="1">
      <alignment horizontal="center" vertical="bottom"/>
    </xf>
    <xf borderId="0" fillId="5" fontId="4" numFmtId="0" xfId="0" applyFill="1" applyFont="1"/>
    <xf borderId="0" fillId="5" fontId="4" numFmtId="0" xfId="0" applyAlignment="1" applyFont="1">
      <alignment horizontal="center"/>
    </xf>
    <xf borderId="9" fillId="5" fontId="4" numFmtId="0" xfId="0" applyAlignment="1" applyBorder="1" applyFont="1">
      <alignment horizontal="center"/>
    </xf>
    <xf borderId="10" fillId="5" fontId="5" numFmtId="0" xfId="0" applyAlignment="1" applyBorder="1" applyFont="1">
      <alignment horizontal="center"/>
    </xf>
    <xf borderId="0" fillId="5" fontId="5" numFmtId="4" xfId="0" applyAlignment="1" applyFont="1" applyNumberFormat="1">
      <alignment horizontal="center" vertical="bottom"/>
    </xf>
    <xf borderId="9" fillId="2" fontId="4" numFmtId="0" xfId="0" applyAlignment="1" applyBorder="1" applyFont="1">
      <alignment horizontal="center"/>
    </xf>
    <xf borderId="10" fillId="2" fontId="5" numFmtId="0" xfId="0" applyAlignment="1" applyBorder="1" applyFont="1">
      <alignment horizontal="center"/>
    </xf>
    <xf borderId="11" fillId="5" fontId="4" numFmtId="0" xfId="0" applyAlignment="1" applyBorder="1" applyFont="1">
      <alignment horizontal="center"/>
    </xf>
    <xf borderId="12" fillId="5" fontId="4" numFmtId="0" xfId="0" applyAlignment="1" applyBorder="1" applyFont="1">
      <alignment horizontal="center"/>
    </xf>
    <xf borderId="13" fillId="5" fontId="5" numFmtId="0" xfId="0" applyAlignment="1" applyBorder="1" applyFont="1">
      <alignment horizontal="center"/>
    </xf>
    <xf borderId="14" fillId="4" fontId="5" numFmtId="2" xfId="0" applyAlignment="1" applyBorder="1" applyFont="1" applyNumberFormat="1">
      <alignment horizontal="center" vertical="bottom"/>
    </xf>
    <xf borderId="0" fillId="0" fontId="1" numFmtId="4" xfId="0" applyAlignment="1" applyFont="1" applyNumberFormat="1">
      <alignment vertical="bottom"/>
    </xf>
    <xf borderId="0" fillId="2" fontId="1" numFmtId="2" xfId="0" applyAlignment="1" applyFont="1" applyNumberFormat="1">
      <alignment vertical="bottom"/>
    </xf>
    <xf borderId="0" fillId="6" fontId="6" numFmtId="0" xfId="0" applyAlignment="1" applyFill="1" applyFont="1">
      <alignment horizontal="center" readingOrder="0"/>
    </xf>
    <xf borderId="0" fillId="6" fontId="2" numFmtId="0" xfId="0" applyAlignment="1" applyFont="1">
      <alignment horizontal="center"/>
    </xf>
    <xf borderId="15" fillId="6" fontId="2" numFmtId="4" xfId="0" applyAlignment="1" applyBorder="1" applyFont="1" applyNumberFormat="1">
      <alignment horizontal="center" shrinkToFit="0" vertical="bottom" wrapText="1"/>
    </xf>
    <xf borderId="16" fillId="6" fontId="2" numFmtId="0" xfId="0" applyAlignment="1" applyBorder="1" applyFont="1">
      <alignment horizontal="center" shrinkToFit="0" wrapText="1"/>
    </xf>
    <xf borderId="0" fillId="6" fontId="2" numFmtId="0" xfId="0" applyFont="1"/>
    <xf borderId="15" fillId="6" fontId="2" numFmtId="0" xfId="0" applyAlignment="1" applyBorder="1" applyFont="1">
      <alignment horizontal="center"/>
    </xf>
    <xf borderId="17" fillId="6" fontId="2" numFmtId="0" xfId="0" applyAlignment="1" applyBorder="1" applyFont="1">
      <alignment horizontal="center"/>
    </xf>
    <xf borderId="18" fillId="6" fontId="2" numFmtId="4" xfId="0" applyAlignment="1" applyBorder="1" applyFont="1" applyNumberFormat="1">
      <alignment horizontal="center"/>
    </xf>
    <xf borderId="19" fillId="3" fontId="3" numFmtId="0" xfId="0" applyBorder="1" applyFont="1"/>
    <xf borderId="20" fillId="0" fontId="3" numFmtId="0" xfId="0" applyBorder="1" applyFont="1"/>
    <xf borderId="0" fillId="2" fontId="4" numFmtId="0" xfId="0" applyAlignment="1" applyFont="1">
      <alignment vertical="bottom"/>
    </xf>
    <xf borderId="0" fillId="2" fontId="4" numFmtId="0" xfId="0" applyAlignment="1" applyFont="1">
      <alignment horizontal="center" vertical="bottom"/>
    </xf>
    <xf borderId="21" fillId="2" fontId="4" numFmtId="0" xfId="0" applyAlignment="1" applyBorder="1" applyFont="1">
      <alignment horizontal="center" vertical="bottom"/>
    </xf>
    <xf borderId="7" fillId="2" fontId="4" numFmtId="0" xfId="0" applyAlignment="1" applyBorder="1" applyFont="1">
      <alignment horizontal="center" vertical="bottom"/>
    </xf>
    <xf borderId="22" fillId="2" fontId="5" numFmtId="4" xfId="0" applyAlignment="1" applyBorder="1" applyFont="1" applyNumberFormat="1">
      <alignment horizontal="center" vertical="bottom"/>
    </xf>
    <xf borderId="19" fillId="2" fontId="4" numFmtId="4" xfId="0" applyAlignment="1" applyBorder="1" applyFont="1" applyNumberFormat="1">
      <alignment horizontal="center" vertical="bottom"/>
    </xf>
    <xf borderId="20" fillId="7" fontId="5" numFmtId="4" xfId="0" applyAlignment="1" applyBorder="1" applyFill="1" applyFont="1" applyNumberFormat="1">
      <alignment horizontal="center" vertical="bottom"/>
    </xf>
    <xf borderId="0" fillId="5" fontId="4" numFmtId="0" xfId="0" applyAlignment="1" applyFont="1">
      <alignment vertical="bottom"/>
    </xf>
    <xf borderId="0" fillId="5" fontId="4" numFmtId="0" xfId="0" applyAlignment="1" applyFont="1">
      <alignment horizontal="center" vertical="bottom"/>
    </xf>
    <xf borderId="19" fillId="5" fontId="4" numFmtId="0" xfId="0" applyAlignment="1" applyBorder="1" applyFont="1">
      <alignment horizontal="center" vertical="bottom"/>
    </xf>
    <xf borderId="23" fillId="5" fontId="5" numFmtId="4" xfId="0" applyAlignment="1" applyBorder="1" applyFont="1" applyNumberFormat="1">
      <alignment horizontal="center" vertical="bottom"/>
    </xf>
    <xf borderId="19" fillId="5" fontId="4" numFmtId="4" xfId="0" applyAlignment="1" applyBorder="1" applyFont="1" applyNumberFormat="1">
      <alignment horizontal="center" vertical="bottom"/>
    </xf>
    <xf borderId="19" fillId="2" fontId="4" numFmtId="0" xfId="0" applyAlignment="1" applyBorder="1" applyFont="1">
      <alignment horizontal="center" vertical="bottom"/>
    </xf>
    <xf borderId="23" fillId="2" fontId="5" numFmtId="4" xfId="0" applyAlignment="1" applyBorder="1" applyFont="1" applyNumberFormat="1">
      <alignment horizontal="center" vertical="bottom"/>
    </xf>
    <xf borderId="19" fillId="2" fontId="4" numFmtId="2" xfId="0" applyAlignment="1" applyBorder="1" applyFont="1" applyNumberFormat="1">
      <alignment horizontal="center" vertical="bottom"/>
    </xf>
    <xf borderId="19" fillId="5" fontId="4" numFmtId="2" xfId="0" applyAlignment="1" applyBorder="1" applyFont="1" applyNumberFormat="1">
      <alignment horizontal="center" vertical="bottom"/>
    </xf>
    <xf borderId="24" fillId="2" fontId="4" numFmtId="0" xfId="0" applyAlignment="1" applyBorder="1" applyFont="1">
      <alignment horizontal="center" vertical="bottom"/>
    </xf>
    <xf borderId="25" fillId="2" fontId="4" numFmtId="0" xfId="0" applyAlignment="1" applyBorder="1" applyFont="1">
      <alignment horizontal="center" vertical="bottom"/>
    </xf>
    <xf borderId="26" fillId="2" fontId="5" numFmtId="4" xfId="0" applyAlignment="1" applyBorder="1" applyFont="1" applyNumberFormat="1">
      <alignment horizontal="center" vertical="bottom"/>
    </xf>
    <xf borderId="24" fillId="2" fontId="4" numFmtId="2" xfId="0" applyAlignment="1" applyBorder="1" applyFont="1" applyNumberFormat="1">
      <alignment horizontal="center" vertical="bottom"/>
    </xf>
    <xf borderId="27" fillId="7" fontId="5" numFmtId="4" xfId="0" applyAlignment="1" applyBorder="1" applyFont="1" applyNumberFormat="1">
      <alignment horizontal="center"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88"/>
    <col customWidth="1" min="2" max="2" width="36.88"/>
    <col customWidth="1" min="9" max="9" width="22.75"/>
    <col customWidth="1" min="12" max="12" width="3.88"/>
  </cols>
  <sheetData>
    <row r="1">
      <c r="A1" s="1"/>
      <c r="B1" s="2" t="s">
        <v>0</v>
      </c>
      <c r="C1" s="3" t="s">
        <v>1</v>
      </c>
      <c r="D1" s="4" t="s">
        <v>2</v>
      </c>
      <c r="J1" s="5" t="s">
        <v>3</v>
      </c>
      <c r="K1" s="6" t="s">
        <v>4</v>
      </c>
      <c r="L1" s="7"/>
    </row>
    <row r="2">
      <c r="A2" s="1"/>
      <c r="D2" s="8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10" t="s">
        <v>10</v>
      </c>
      <c r="J2" s="11"/>
      <c r="K2" s="11"/>
      <c r="L2" s="7"/>
    </row>
    <row r="3">
      <c r="A3" s="1"/>
      <c r="B3" s="12" t="s">
        <v>11</v>
      </c>
      <c r="C3" s="13" t="s">
        <v>12</v>
      </c>
      <c r="D3" s="14">
        <v>8.05</v>
      </c>
      <c r="E3" s="15">
        <v>9.125</v>
      </c>
      <c r="F3" s="15">
        <v>9.0</v>
      </c>
      <c r="G3" s="15">
        <v>7.9</v>
      </c>
      <c r="H3" s="15">
        <v>6.25</v>
      </c>
      <c r="I3" s="16">
        <f t="shared" ref="I3:I118" si="1">SUM(D3:H3)</f>
        <v>40.325</v>
      </c>
      <c r="J3" s="17">
        <v>42.0</v>
      </c>
      <c r="K3" s="18">
        <f t="shared" ref="K3:K118" si="2">SUM(I3:J3)</f>
        <v>82.325</v>
      </c>
      <c r="L3" s="7"/>
    </row>
    <row r="4">
      <c r="A4" s="1"/>
      <c r="B4" s="19" t="s">
        <v>13</v>
      </c>
      <c r="C4" s="20" t="s">
        <v>14</v>
      </c>
      <c r="D4" s="21">
        <v>7.85</v>
      </c>
      <c r="E4" s="20">
        <v>7.25</v>
      </c>
      <c r="F4" s="20">
        <v>7.75</v>
      </c>
      <c r="G4" s="20">
        <v>9.75</v>
      </c>
      <c r="H4" s="20">
        <v>5.5</v>
      </c>
      <c r="I4" s="22">
        <f t="shared" si="1"/>
        <v>38.1</v>
      </c>
      <c r="J4" s="23">
        <v>40.0</v>
      </c>
      <c r="K4" s="18">
        <f t="shared" si="2"/>
        <v>78.1</v>
      </c>
      <c r="L4" s="7"/>
    </row>
    <row r="5">
      <c r="A5" s="1"/>
      <c r="B5" s="12" t="s">
        <v>15</v>
      </c>
      <c r="C5" s="13" t="s">
        <v>16</v>
      </c>
      <c r="D5" s="24">
        <v>9.1</v>
      </c>
      <c r="E5" s="13">
        <v>8.75</v>
      </c>
      <c r="F5" s="13">
        <v>7.5</v>
      </c>
      <c r="G5" s="13">
        <v>8.25</v>
      </c>
      <c r="H5" s="13">
        <v>8.0</v>
      </c>
      <c r="I5" s="25">
        <f t="shared" si="1"/>
        <v>41.6</v>
      </c>
      <c r="J5" s="17">
        <v>36.0</v>
      </c>
      <c r="K5" s="18">
        <f t="shared" si="2"/>
        <v>77.6</v>
      </c>
      <c r="L5" s="7"/>
    </row>
    <row r="6">
      <c r="A6" s="1"/>
      <c r="B6" s="19" t="s">
        <v>17</v>
      </c>
      <c r="C6" s="20" t="s">
        <v>14</v>
      </c>
      <c r="D6" s="21">
        <v>7.2</v>
      </c>
      <c r="E6" s="20">
        <v>9.0</v>
      </c>
      <c r="F6" s="20">
        <v>6.25</v>
      </c>
      <c r="G6" s="20">
        <v>9.15</v>
      </c>
      <c r="H6" s="20">
        <v>9.5</v>
      </c>
      <c r="I6" s="22">
        <f t="shared" si="1"/>
        <v>41.1</v>
      </c>
      <c r="J6" s="23">
        <v>36.0</v>
      </c>
      <c r="K6" s="18">
        <f t="shared" si="2"/>
        <v>77.1</v>
      </c>
      <c r="L6" s="7"/>
    </row>
    <row r="7">
      <c r="A7" s="1"/>
      <c r="B7" s="12" t="s">
        <v>18</v>
      </c>
      <c r="C7" s="13" t="s">
        <v>19</v>
      </c>
      <c r="D7" s="24">
        <v>9.2</v>
      </c>
      <c r="E7" s="13">
        <v>7.666666667</v>
      </c>
      <c r="F7" s="13">
        <v>8.25</v>
      </c>
      <c r="G7" s="13">
        <v>7.65</v>
      </c>
      <c r="H7" s="13">
        <v>8.0</v>
      </c>
      <c r="I7" s="25">
        <f t="shared" si="1"/>
        <v>40.76666667</v>
      </c>
      <c r="J7" s="17">
        <v>36.0</v>
      </c>
      <c r="K7" s="18">
        <f t="shared" si="2"/>
        <v>76.76666667</v>
      </c>
      <c r="L7" s="7"/>
    </row>
    <row r="8">
      <c r="A8" s="1"/>
      <c r="B8" s="19" t="s">
        <v>20</v>
      </c>
      <c r="C8" s="20" t="s">
        <v>21</v>
      </c>
      <c r="D8" s="21">
        <v>8.85</v>
      </c>
      <c r="E8" s="20">
        <v>7.0</v>
      </c>
      <c r="F8" s="20">
        <v>9.25</v>
      </c>
      <c r="G8" s="20">
        <v>7.2</v>
      </c>
      <c r="H8" s="20">
        <v>8.25</v>
      </c>
      <c r="I8" s="22">
        <f t="shared" si="1"/>
        <v>40.55</v>
      </c>
      <c r="J8" s="23">
        <v>34.0</v>
      </c>
      <c r="K8" s="18">
        <f t="shared" si="2"/>
        <v>74.55</v>
      </c>
      <c r="L8" s="7"/>
    </row>
    <row r="9">
      <c r="A9" s="1"/>
      <c r="B9" s="12" t="s">
        <v>22</v>
      </c>
      <c r="C9" s="13" t="s">
        <v>12</v>
      </c>
      <c r="D9" s="24">
        <v>6.9</v>
      </c>
      <c r="E9" s="13">
        <v>7.833333333</v>
      </c>
      <c r="F9" s="13">
        <v>7.5</v>
      </c>
      <c r="G9" s="13">
        <v>3.066666667</v>
      </c>
      <c r="H9" s="13">
        <v>7.0</v>
      </c>
      <c r="I9" s="25">
        <f t="shared" si="1"/>
        <v>32.3</v>
      </c>
      <c r="J9" s="17">
        <v>42.0</v>
      </c>
      <c r="K9" s="18">
        <f t="shared" si="2"/>
        <v>74.3</v>
      </c>
      <c r="L9" s="7"/>
    </row>
    <row r="10">
      <c r="A10" s="1"/>
      <c r="B10" s="19" t="s">
        <v>23</v>
      </c>
      <c r="C10" s="20" t="s">
        <v>12</v>
      </c>
      <c r="D10" s="21">
        <v>5.9</v>
      </c>
      <c r="E10" s="20">
        <v>9.625</v>
      </c>
      <c r="F10" s="20">
        <v>10.0</v>
      </c>
      <c r="G10" s="20">
        <v>6.85</v>
      </c>
      <c r="H10" s="20">
        <v>7.0</v>
      </c>
      <c r="I10" s="22">
        <f t="shared" si="1"/>
        <v>39.375</v>
      </c>
      <c r="J10" s="23">
        <v>34.0</v>
      </c>
      <c r="K10" s="18">
        <f t="shared" si="2"/>
        <v>73.375</v>
      </c>
      <c r="L10" s="7"/>
    </row>
    <row r="11">
      <c r="A11" s="1"/>
      <c r="B11" s="12" t="s">
        <v>24</v>
      </c>
      <c r="C11" s="13" t="s">
        <v>12</v>
      </c>
      <c r="D11" s="24">
        <v>5.7</v>
      </c>
      <c r="E11" s="13">
        <v>9.875</v>
      </c>
      <c r="F11" s="13">
        <v>8.0</v>
      </c>
      <c r="G11" s="13">
        <v>7.25</v>
      </c>
      <c r="H11" s="13">
        <v>6.25</v>
      </c>
      <c r="I11" s="25">
        <f t="shared" si="1"/>
        <v>37.075</v>
      </c>
      <c r="J11" s="17">
        <v>36.0</v>
      </c>
      <c r="K11" s="18">
        <f t="shared" si="2"/>
        <v>73.075</v>
      </c>
      <c r="L11" s="7"/>
    </row>
    <row r="12">
      <c r="A12" s="1"/>
      <c r="B12" s="19" t="s">
        <v>25</v>
      </c>
      <c r="C12" s="20" t="s">
        <v>14</v>
      </c>
      <c r="D12" s="21">
        <v>7.05</v>
      </c>
      <c r="E12" s="20">
        <v>9.25</v>
      </c>
      <c r="F12" s="20">
        <v>9.0</v>
      </c>
      <c r="G12" s="20">
        <v>8.166666667</v>
      </c>
      <c r="H12" s="20">
        <v>7.5</v>
      </c>
      <c r="I12" s="22">
        <f t="shared" si="1"/>
        <v>40.96666667</v>
      </c>
      <c r="J12" s="23">
        <v>32.0</v>
      </c>
      <c r="K12" s="18">
        <f t="shared" si="2"/>
        <v>72.96666667</v>
      </c>
      <c r="L12" s="7"/>
    </row>
    <row r="13">
      <c r="A13" s="1"/>
      <c r="B13" s="12" t="s">
        <v>26</v>
      </c>
      <c r="C13" s="13" t="s">
        <v>27</v>
      </c>
      <c r="D13" s="24">
        <v>8.016666667</v>
      </c>
      <c r="E13" s="13">
        <v>5.75</v>
      </c>
      <c r="F13" s="13">
        <v>9.25</v>
      </c>
      <c r="G13" s="13">
        <v>4.9</v>
      </c>
      <c r="H13" s="13">
        <v>7.0</v>
      </c>
      <c r="I13" s="25">
        <f t="shared" si="1"/>
        <v>34.91666667</v>
      </c>
      <c r="J13" s="17">
        <v>38.0</v>
      </c>
      <c r="K13" s="18">
        <f t="shared" si="2"/>
        <v>72.91666667</v>
      </c>
      <c r="L13" s="7"/>
    </row>
    <row r="14">
      <c r="A14" s="1"/>
      <c r="B14" s="19" t="s">
        <v>28</v>
      </c>
      <c r="C14" s="20" t="s">
        <v>29</v>
      </c>
      <c r="D14" s="21">
        <v>8.4</v>
      </c>
      <c r="E14" s="20">
        <v>7.25</v>
      </c>
      <c r="F14" s="20">
        <v>7.5</v>
      </c>
      <c r="G14" s="20">
        <v>7.0</v>
      </c>
      <c r="H14" s="20">
        <v>6.25</v>
      </c>
      <c r="I14" s="22">
        <f t="shared" si="1"/>
        <v>36.4</v>
      </c>
      <c r="J14" s="23">
        <v>36.0</v>
      </c>
      <c r="K14" s="18">
        <f t="shared" si="2"/>
        <v>72.4</v>
      </c>
      <c r="L14" s="7"/>
    </row>
    <row r="15">
      <c r="A15" s="1"/>
      <c r="B15" s="12" t="s">
        <v>30</v>
      </c>
      <c r="C15" s="13" t="s">
        <v>31</v>
      </c>
      <c r="D15" s="24">
        <v>7.45</v>
      </c>
      <c r="E15" s="13">
        <v>7.25</v>
      </c>
      <c r="F15" s="13">
        <v>7.75</v>
      </c>
      <c r="G15" s="13">
        <v>8.75</v>
      </c>
      <c r="H15" s="13">
        <v>7.0</v>
      </c>
      <c r="I15" s="25">
        <f t="shared" si="1"/>
        <v>38.2</v>
      </c>
      <c r="J15" s="17">
        <v>34.0</v>
      </c>
      <c r="K15" s="18">
        <f t="shared" si="2"/>
        <v>72.2</v>
      </c>
      <c r="L15" s="7"/>
    </row>
    <row r="16">
      <c r="A16" s="1"/>
      <c r="B16" s="19" t="s">
        <v>32</v>
      </c>
      <c r="C16" s="20" t="s">
        <v>12</v>
      </c>
      <c r="D16" s="21">
        <v>6.55</v>
      </c>
      <c r="E16" s="20">
        <v>6.333333333</v>
      </c>
      <c r="F16" s="20">
        <v>9.0</v>
      </c>
      <c r="G16" s="20">
        <v>7.1</v>
      </c>
      <c r="H16" s="20">
        <v>9.0</v>
      </c>
      <c r="I16" s="22">
        <f t="shared" si="1"/>
        <v>37.98333333</v>
      </c>
      <c r="J16" s="23">
        <v>34.0</v>
      </c>
      <c r="K16" s="18">
        <f t="shared" si="2"/>
        <v>71.98333333</v>
      </c>
      <c r="L16" s="7"/>
    </row>
    <row r="17">
      <c r="A17" s="1"/>
      <c r="B17" s="12" t="s">
        <v>33</v>
      </c>
      <c r="C17" s="13" t="s">
        <v>34</v>
      </c>
      <c r="D17" s="24">
        <v>8.2</v>
      </c>
      <c r="E17" s="13">
        <v>7.625</v>
      </c>
      <c r="F17" s="13">
        <v>8.5</v>
      </c>
      <c r="G17" s="13">
        <v>5.15</v>
      </c>
      <c r="H17" s="13">
        <v>6.5</v>
      </c>
      <c r="I17" s="25">
        <f t="shared" si="1"/>
        <v>35.975</v>
      </c>
      <c r="J17" s="17">
        <v>36.0</v>
      </c>
      <c r="K17" s="18">
        <f t="shared" si="2"/>
        <v>71.975</v>
      </c>
      <c r="L17" s="7"/>
    </row>
    <row r="18">
      <c r="A18" s="1"/>
      <c r="B18" s="19" t="s">
        <v>35</v>
      </c>
      <c r="C18" s="20" t="s">
        <v>36</v>
      </c>
      <c r="D18" s="21">
        <v>8.45</v>
      </c>
      <c r="E18" s="20">
        <v>8.416666667</v>
      </c>
      <c r="F18" s="20">
        <v>9.0</v>
      </c>
      <c r="G18" s="20">
        <v>8.1</v>
      </c>
      <c r="H18" s="20">
        <v>10.0</v>
      </c>
      <c r="I18" s="22">
        <f t="shared" si="1"/>
        <v>43.96666667</v>
      </c>
      <c r="J18" s="23">
        <v>28.0</v>
      </c>
      <c r="K18" s="18">
        <f t="shared" si="2"/>
        <v>71.96666667</v>
      </c>
      <c r="L18" s="7"/>
    </row>
    <row r="19">
      <c r="A19" s="1"/>
      <c r="B19" s="12" t="s">
        <v>37</v>
      </c>
      <c r="C19" s="13" t="s">
        <v>12</v>
      </c>
      <c r="D19" s="24">
        <v>8.45</v>
      </c>
      <c r="E19" s="13">
        <v>8.75</v>
      </c>
      <c r="F19" s="13">
        <v>7.5</v>
      </c>
      <c r="G19" s="13">
        <v>5.15</v>
      </c>
      <c r="H19" s="13">
        <v>7.0</v>
      </c>
      <c r="I19" s="25">
        <f t="shared" si="1"/>
        <v>36.85</v>
      </c>
      <c r="J19" s="17">
        <v>34.0</v>
      </c>
      <c r="K19" s="18">
        <f t="shared" si="2"/>
        <v>70.85</v>
      </c>
      <c r="L19" s="7"/>
    </row>
    <row r="20">
      <c r="A20" s="1"/>
      <c r="B20" s="19" t="s">
        <v>38</v>
      </c>
      <c r="C20" s="20" t="s">
        <v>39</v>
      </c>
      <c r="D20" s="21">
        <v>6.45</v>
      </c>
      <c r="E20" s="20">
        <v>7.0</v>
      </c>
      <c r="F20" s="20">
        <v>8.0</v>
      </c>
      <c r="G20" s="20">
        <v>7.15</v>
      </c>
      <c r="H20" s="20">
        <v>10.0</v>
      </c>
      <c r="I20" s="22">
        <f t="shared" si="1"/>
        <v>38.6</v>
      </c>
      <c r="J20" s="23">
        <v>32.0</v>
      </c>
      <c r="K20" s="18">
        <f t="shared" si="2"/>
        <v>70.6</v>
      </c>
      <c r="L20" s="7"/>
    </row>
    <row r="21">
      <c r="A21" s="1"/>
      <c r="B21" s="12" t="s">
        <v>40</v>
      </c>
      <c r="C21" s="13" t="s">
        <v>34</v>
      </c>
      <c r="D21" s="24">
        <v>6.1</v>
      </c>
      <c r="E21" s="13">
        <v>9.5</v>
      </c>
      <c r="F21" s="13">
        <v>5.625</v>
      </c>
      <c r="G21" s="13">
        <v>7.0</v>
      </c>
      <c r="H21" s="13">
        <v>6.0</v>
      </c>
      <c r="I21" s="25">
        <f t="shared" si="1"/>
        <v>34.225</v>
      </c>
      <c r="J21" s="17">
        <v>36.0</v>
      </c>
      <c r="K21" s="18">
        <f t="shared" si="2"/>
        <v>70.225</v>
      </c>
      <c r="L21" s="7"/>
    </row>
    <row r="22">
      <c r="A22" s="1"/>
      <c r="B22" s="19" t="s">
        <v>41</v>
      </c>
      <c r="C22" s="20" t="s">
        <v>39</v>
      </c>
      <c r="D22" s="21">
        <v>5.95</v>
      </c>
      <c r="E22" s="20">
        <v>6.25</v>
      </c>
      <c r="F22" s="20">
        <v>8.333333333</v>
      </c>
      <c r="G22" s="20">
        <v>6.766666667</v>
      </c>
      <c r="H22" s="20">
        <v>6.666666667</v>
      </c>
      <c r="I22" s="22">
        <f t="shared" si="1"/>
        <v>33.96666667</v>
      </c>
      <c r="J22" s="23">
        <v>36.0</v>
      </c>
      <c r="K22" s="18">
        <f t="shared" si="2"/>
        <v>69.96666667</v>
      </c>
      <c r="L22" s="7"/>
    </row>
    <row r="23">
      <c r="A23" s="1"/>
      <c r="B23" s="12" t="s">
        <v>42</v>
      </c>
      <c r="C23" s="13" t="s">
        <v>12</v>
      </c>
      <c r="D23" s="24">
        <v>7.15</v>
      </c>
      <c r="E23" s="13">
        <v>9.25</v>
      </c>
      <c r="F23" s="13">
        <v>5.25</v>
      </c>
      <c r="G23" s="13">
        <v>4.25</v>
      </c>
      <c r="H23" s="13">
        <v>10.0</v>
      </c>
      <c r="I23" s="25">
        <f t="shared" si="1"/>
        <v>35.9</v>
      </c>
      <c r="J23" s="17">
        <v>34.0</v>
      </c>
      <c r="K23" s="18">
        <f t="shared" si="2"/>
        <v>69.9</v>
      </c>
      <c r="L23" s="7"/>
    </row>
    <row r="24">
      <c r="A24" s="1"/>
      <c r="B24" s="19" t="s">
        <v>43</v>
      </c>
      <c r="C24" s="20" t="s">
        <v>36</v>
      </c>
      <c r="D24" s="21">
        <v>8.95</v>
      </c>
      <c r="E24" s="20">
        <v>7.0</v>
      </c>
      <c r="F24" s="20">
        <v>7.5</v>
      </c>
      <c r="G24" s="20">
        <v>7.25</v>
      </c>
      <c r="H24" s="20">
        <v>4.75</v>
      </c>
      <c r="I24" s="22">
        <f t="shared" si="1"/>
        <v>35.45</v>
      </c>
      <c r="J24" s="23">
        <v>34.0</v>
      </c>
      <c r="K24" s="18">
        <f t="shared" si="2"/>
        <v>69.45</v>
      </c>
      <c r="L24" s="7"/>
    </row>
    <row r="25">
      <c r="A25" s="1"/>
      <c r="B25" s="12" t="s">
        <v>44</v>
      </c>
      <c r="C25" s="13" t="s">
        <v>19</v>
      </c>
      <c r="D25" s="24">
        <v>6.8</v>
      </c>
      <c r="E25" s="13">
        <v>8.75</v>
      </c>
      <c r="F25" s="13">
        <v>5.583333333</v>
      </c>
      <c r="G25" s="13">
        <v>5.75</v>
      </c>
      <c r="H25" s="13">
        <v>6.25</v>
      </c>
      <c r="I25" s="25">
        <f t="shared" si="1"/>
        <v>33.13333333</v>
      </c>
      <c r="J25" s="17">
        <v>36.0</v>
      </c>
      <c r="K25" s="18">
        <f t="shared" si="2"/>
        <v>69.13333333</v>
      </c>
      <c r="L25" s="7"/>
    </row>
    <row r="26">
      <c r="A26" s="1"/>
      <c r="B26" s="19" t="s">
        <v>45</v>
      </c>
      <c r="C26" s="20" t="s">
        <v>27</v>
      </c>
      <c r="D26" s="21">
        <v>7.8</v>
      </c>
      <c r="E26" s="20">
        <v>6.5</v>
      </c>
      <c r="F26" s="20">
        <v>10.0</v>
      </c>
      <c r="G26" s="20">
        <v>7.25</v>
      </c>
      <c r="H26" s="20">
        <v>7.0</v>
      </c>
      <c r="I26" s="22">
        <f t="shared" si="1"/>
        <v>38.55</v>
      </c>
      <c r="J26" s="23">
        <v>30.0</v>
      </c>
      <c r="K26" s="18">
        <f t="shared" si="2"/>
        <v>68.55</v>
      </c>
      <c r="L26" s="7"/>
    </row>
    <row r="27">
      <c r="A27" s="1"/>
      <c r="B27" s="12" t="s">
        <v>46</v>
      </c>
      <c r="C27" s="13" t="s">
        <v>34</v>
      </c>
      <c r="D27" s="24">
        <v>7.95</v>
      </c>
      <c r="E27" s="13">
        <v>7.75</v>
      </c>
      <c r="F27" s="13">
        <v>9.0</v>
      </c>
      <c r="G27" s="13">
        <v>6.766666667</v>
      </c>
      <c r="H27" s="13">
        <v>7.0</v>
      </c>
      <c r="I27" s="25">
        <f t="shared" si="1"/>
        <v>38.46666667</v>
      </c>
      <c r="J27" s="17">
        <v>30.0</v>
      </c>
      <c r="K27" s="18">
        <f t="shared" si="2"/>
        <v>68.46666667</v>
      </c>
      <c r="L27" s="7"/>
    </row>
    <row r="28">
      <c r="A28" s="1"/>
      <c r="B28" s="19" t="s">
        <v>47</v>
      </c>
      <c r="C28" s="20" t="s">
        <v>19</v>
      </c>
      <c r="D28" s="21">
        <v>5.7</v>
      </c>
      <c r="E28" s="20">
        <v>6.875</v>
      </c>
      <c r="F28" s="20">
        <v>7.5</v>
      </c>
      <c r="G28" s="20">
        <v>5.65</v>
      </c>
      <c r="H28" s="20">
        <v>5.75</v>
      </c>
      <c r="I28" s="22">
        <f t="shared" si="1"/>
        <v>31.475</v>
      </c>
      <c r="J28" s="23">
        <v>36.0</v>
      </c>
      <c r="K28" s="18">
        <f t="shared" si="2"/>
        <v>67.475</v>
      </c>
      <c r="L28" s="7"/>
    </row>
    <row r="29">
      <c r="A29" s="1"/>
      <c r="B29" s="12" t="s">
        <v>48</v>
      </c>
      <c r="C29" s="13" t="s">
        <v>12</v>
      </c>
      <c r="D29" s="24">
        <v>8.3</v>
      </c>
      <c r="E29" s="13">
        <v>8.25</v>
      </c>
      <c r="F29" s="13">
        <v>6.5</v>
      </c>
      <c r="G29" s="13">
        <v>6.0</v>
      </c>
      <c r="H29" s="13">
        <v>6.25</v>
      </c>
      <c r="I29" s="25">
        <f t="shared" si="1"/>
        <v>35.3</v>
      </c>
      <c r="J29" s="17">
        <v>32.0</v>
      </c>
      <c r="K29" s="18">
        <f t="shared" si="2"/>
        <v>67.3</v>
      </c>
      <c r="L29" s="7"/>
    </row>
    <row r="30">
      <c r="A30" s="1"/>
      <c r="B30" s="19" t="s">
        <v>49</v>
      </c>
      <c r="C30" s="20" t="s">
        <v>36</v>
      </c>
      <c r="D30" s="21">
        <v>8.95</v>
      </c>
      <c r="E30" s="20">
        <v>4.5</v>
      </c>
      <c r="F30" s="20">
        <v>6.75</v>
      </c>
      <c r="G30" s="20">
        <v>9.4</v>
      </c>
      <c r="H30" s="20">
        <v>7.0</v>
      </c>
      <c r="I30" s="22">
        <f t="shared" si="1"/>
        <v>36.6</v>
      </c>
      <c r="J30" s="23">
        <v>30.0</v>
      </c>
      <c r="K30" s="18">
        <f t="shared" si="2"/>
        <v>66.6</v>
      </c>
      <c r="L30" s="7"/>
    </row>
    <row r="31">
      <c r="A31" s="1"/>
      <c r="B31" s="12" t="s">
        <v>50</v>
      </c>
      <c r="C31" s="13" t="s">
        <v>12</v>
      </c>
      <c r="D31" s="24">
        <v>6.2</v>
      </c>
      <c r="E31" s="13">
        <v>7.833333333</v>
      </c>
      <c r="F31" s="13">
        <v>9.0</v>
      </c>
      <c r="G31" s="13">
        <v>6.733333333</v>
      </c>
      <c r="H31" s="13">
        <v>4.75</v>
      </c>
      <c r="I31" s="25">
        <f t="shared" si="1"/>
        <v>34.51666667</v>
      </c>
      <c r="J31" s="17">
        <v>32.0</v>
      </c>
      <c r="K31" s="18">
        <f t="shared" si="2"/>
        <v>66.51666667</v>
      </c>
      <c r="L31" s="7"/>
    </row>
    <row r="32">
      <c r="A32" s="1"/>
      <c r="B32" s="19" t="s">
        <v>51</v>
      </c>
      <c r="C32" s="20" t="s">
        <v>14</v>
      </c>
      <c r="D32" s="21">
        <v>7.1</v>
      </c>
      <c r="E32" s="20">
        <v>9.375</v>
      </c>
      <c r="F32" s="20">
        <v>7.5</v>
      </c>
      <c r="G32" s="20">
        <v>6.75</v>
      </c>
      <c r="H32" s="20">
        <v>5.0</v>
      </c>
      <c r="I32" s="22">
        <f t="shared" si="1"/>
        <v>35.725</v>
      </c>
      <c r="J32" s="23">
        <v>30.0</v>
      </c>
      <c r="K32" s="18">
        <f t="shared" si="2"/>
        <v>65.725</v>
      </c>
      <c r="L32" s="7"/>
    </row>
    <row r="33">
      <c r="A33" s="1"/>
      <c r="B33" s="12" t="s">
        <v>52</v>
      </c>
      <c r="C33" s="13" t="s">
        <v>53</v>
      </c>
      <c r="D33" s="24">
        <v>5.95</v>
      </c>
      <c r="E33" s="13">
        <v>5.375</v>
      </c>
      <c r="F33" s="13">
        <v>9.25</v>
      </c>
      <c r="G33" s="13">
        <v>7.1</v>
      </c>
      <c r="H33" s="13">
        <v>5.25</v>
      </c>
      <c r="I33" s="25">
        <f t="shared" si="1"/>
        <v>32.925</v>
      </c>
      <c r="J33" s="17">
        <v>32.0</v>
      </c>
      <c r="K33" s="18">
        <f t="shared" si="2"/>
        <v>64.925</v>
      </c>
      <c r="L33" s="7"/>
    </row>
    <row r="34">
      <c r="A34" s="1"/>
      <c r="B34" s="19" t="s">
        <v>54</v>
      </c>
      <c r="C34" s="20" t="s">
        <v>55</v>
      </c>
      <c r="D34" s="21">
        <v>6.3</v>
      </c>
      <c r="E34" s="20">
        <v>5.25</v>
      </c>
      <c r="F34" s="20">
        <v>10.0</v>
      </c>
      <c r="G34" s="20">
        <v>6.5</v>
      </c>
      <c r="H34" s="20">
        <v>7.5</v>
      </c>
      <c r="I34" s="22">
        <f t="shared" si="1"/>
        <v>35.55</v>
      </c>
      <c r="J34" s="23">
        <v>28.0</v>
      </c>
      <c r="K34" s="18">
        <f t="shared" si="2"/>
        <v>63.55</v>
      </c>
      <c r="L34" s="7"/>
    </row>
    <row r="35">
      <c r="A35" s="1"/>
      <c r="B35" s="12" t="s">
        <v>56</v>
      </c>
      <c r="C35" s="13" t="s">
        <v>36</v>
      </c>
      <c r="D35" s="24">
        <v>5.55</v>
      </c>
      <c r="E35" s="13">
        <v>5.75</v>
      </c>
      <c r="F35" s="13">
        <v>7.25</v>
      </c>
      <c r="G35" s="13">
        <v>7.25</v>
      </c>
      <c r="H35" s="13">
        <v>5.5</v>
      </c>
      <c r="I35" s="25">
        <f t="shared" si="1"/>
        <v>31.3</v>
      </c>
      <c r="J35" s="17">
        <v>32.0</v>
      </c>
      <c r="K35" s="18">
        <f t="shared" si="2"/>
        <v>63.3</v>
      </c>
      <c r="L35" s="7"/>
    </row>
    <row r="36">
      <c r="A36" s="1"/>
      <c r="B36" s="19" t="s">
        <v>57</v>
      </c>
      <c r="C36" s="20" t="s">
        <v>12</v>
      </c>
      <c r="D36" s="21">
        <v>7.4</v>
      </c>
      <c r="E36" s="20">
        <v>7.875</v>
      </c>
      <c r="F36" s="20">
        <v>6.75</v>
      </c>
      <c r="G36" s="20">
        <v>6.25</v>
      </c>
      <c r="H36" s="20">
        <v>7.0</v>
      </c>
      <c r="I36" s="22">
        <f t="shared" si="1"/>
        <v>35.275</v>
      </c>
      <c r="J36" s="23">
        <v>28.0</v>
      </c>
      <c r="K36" s="18">
        <f t="shared" si="2"/>
        <v>63.275</v>
      </c>
      <c r="L36" s="7"/>
    </row>
    <row r="37">
      <c r="A37" s="1"/>
      <c r="B37" s="12" t="s">
        <v>58</v>
      </c>
      <c r="C37" s="13" t="s">
        <v>16</v>
      </c>
      <c r="D37" s="24">
        <v>9.35</v>
      </c>
      <c r="E37" s="13">
        <v>6.833333333</v>
      </c>
      <c r="F37" s="13">
        <v>6.5</v>
      </c>
      <c r="G37" s="13">
        <v>5.25</v>
      </c>
      <c r="H37" s="13">
        <v>5.25</v>
      </c>
      <c r="I37" s="25">
        <f t="shared" si="1"/>
        <v>33.18333333</v>
      </c>
      <c r="J37" s="17">
        <v>30.0</v>
      </c>
      <c r="K37" s="18">
        <f t="shared" si="2"/>
        <v>63.18333333</v>
      </c>
      <c r="L37" s="7"/>
    </row>
    <row r="38">
      <c r="A38" s="1"/>
      <c r="B38" s="19" t="s">
        <v>59</v>
      </c>
      <c r="C38" s="20" t="s">
        <v>36</v>
      </c>
      <c r="D38" s="21">
        <v>4.0</v>
      </c>
      <c r="E38" s="20">
        <v>8.25</v>
      </c>
      <c r="F38" s="20">
        <v>8.5</v>
      </c>
      <c r="G38" s="20">
        <v>9.1</v>
      </c>
      <c r="H38" s="20">
        <v>7.0</v>
      </c>
      <c r="I38" s="22">
        <f t="shared" si="1"/>
        <v>36.85</v>
      </c>
      <c r="J38" s="23">
        <v>26.0</v>
      </c>
      <c r="K38" s="18">
        <f t="shared" si="2"/>
        <v>62.85</v>
      </c>
      <c r="L38" s="7"/>
    </row>
    <row r="39">
      <c r="A39" s="1"/>
      <c r="B39" s="12" t="s">
        <v>60</v>
      </c>
      <c r="C39" s="13" t="s">
        <v>12</v>
      </c>
      <c r="D39" s="24">
        <v>8.95</v>
      </c>
      <c r="E39" s="13">
        <v>6.0</v>
      </c>
      <c r="F39" s="13">
        <v>6.75</v>
      </c>
      <c r="G39" s="13">
        <v>2.1</v>
      </c>
      <c r="H39" s="13">
        <v>4.25</v>
      </c>
      <c r="I39" s="25">
        <f t="shared" si="1"/>
        <v>28.05</v>
      </c>
      <c r="J39" s="17">
        <v>34.0</v>
      </c>
      <c r="K39" s="18">
        <f t="shared" si="2"/>
        <v>62.05</v>
      </c>
      <c r="L39" s="7"/>
    </row>
    <row r="40">
      <c r="A40" s="1"/>
      <c r="B40" s="19" t="s">
        <v>61</v>
      </c>
      <c r="C40" s="20" t="s">
        <v>27</v>
      </c>
      <c r="D40" s="21">
        <v>5.95</v>
      </c>
      <c r="E40" s="20">
        <v>7.0</v>
      </c>
      <c r="F40" s="20">
        <v>8.166666667</v>
      </c>
      <c r="G40" s="20">
        <v>7.15</v>
      </c>
      <c r="H40" s="20">
        <v>3.5</v>
      </c>
      <c r="I40" s="22">
        <f t="shared" si="1"/>
        <v>31.76666667</v>
      </c>
      <c r="J40" s="23">
        <v>30.0</v>
      </c>
      <c r="K40" s="18">
        <f t="shared" si="2"/>
        <v>61.76666667</v>
      </c>
      <c r="L40" s="7"/>
    </row>
    <row r="41">
      <c r="A41" s="1"/>
      <c r="B41" s="12" t="s">
        <v>62</v>
      </c>
      <c r="C41" s="13" t="s">
        <v>55</v>
      </c>
      <c r="D41" s="24">
        <v>5.4</v>
      </c>
      <c r="E41" s="13">
        <v>6.0</v>
      </c>
      <c r="F41" s="13">
        <v>8.5</v>
      </c>
      <c r="G41" s="13">
        <v>5.35</v>
      </c>
      <c r="H41" s="13">
        <v>4.0</v>
      </c>
      <c r="I41" s="25">
        <f t="shared" si="1"/>
        <v>29.25</v>
      </c>
      <c r="J41" s="17">
        <v>32.0</v>
      </c>
      <c r="K41" s="18">
        <f t="shared" si="2"/>
        <v>61.25</v>
      </c>
      <c r="L41" s="7"/>
    </row>
    <row r="42">
      <c r="A42" s="1"/>
      <c r="B42" s="19" t="s">
        <v>63</v>
      </c>
      <c r="C42" s="20" t="s">
        <v>53</v>
      </c>
      <c r="D42" s="21">
        <v>8.175</v>
      </c>
      <c r="E42" s="20">
        <v>9.125</v>
      </c>
      <c r="F42" s="20">
        <v>7.5</v>
      </c>
      <c r="G42" s="20">
        <v>7.85</v>
      </c>
      <c r="H42" s="20">
        <v>4.5</v>
      </c>
      <c r="I42" s="22">
        <f t="shared" si="1"/>
        <v>37.15</v>
      </c>
      <c r="J42" s="23">
        <v>24.0</v>
      </c>
      <c r="K42" s="18">
        <f t="shared" si="2"/>
        <v>61.15</v>
      </c>
      <c r="L42" s="7"/>
    </row>
    <row r="43">
      <c r="A43" s="1"/>
      <c r="B43" s="12" t="s">
        <v>64</v>
      </c>
      <c r="C43" s="13" t="s">
        <v>65</v>
      </c>
      <c r="D43" s="24">
        <v>7.7</v>
      </c>
      <c r="E43" s="13">
        <v>6.125</v>
      </c>
      <c r="F43" s="13">
        <v>8.5</v>
      </c>
      <c r="G43" s="13">
        <v>6.4</v>
      </c>
      <c r="H43" s="13">
        <v>2.0</v>
      </c>
      <c r="I43" s="25">
        <f t="shared" si="1"/>
        <v>30.725</v>
      </c>
      <c r="J43" s="17">
        <v>30.0</v>
      </c>
      <c r="K43" s="18">
        <f t="shared" si="2"/>
        <v>60.725</v>
      </c>
      <c r="L43" s="7"/>
    </row>
    <row r="44">
      <c r="A44" s="1"/>
      <c r="B44" s="19" t="s">
        <v>66</v>
      </c>
      <c r="C44" s="20" t="s">
        <v>67</v>
      </c>
      <c r="D44" s="21">
        <v>6.3</v>
      </c>
      <c r="E44" s="20">
        <v>8.375</v>
      </c>
      <c r="F44" s="20">
        <v>7.5</v>
      </c>
      <c r="G44" s="20">
        <v>7.4</v>
      </c>
      <c r="H44" s="20">
        <v>4.25</v>
      </c>
      <c r="I44" s="22">
        <f t="shared" si="1"/>
        <v>33.825</v>
      </c>
      <c r="J44" s="23">
        <v>26.0</v>
      </c>
      <c r="K44" s="18">
        <f t="shared" si="2"/>
        <v>59.825</v>
      </c>
      <c r="L44" s="7"/>
    </row>
    <row r="45">
      <c r="A45" s="1"/>
      <c r="B45" s="12" t="s">
        <v>68</v>
      </c>
      <c r="C45" s="13" t="s">
        <v>69</v>
      </c>
      <c r="D45" s="24">
        <v>7.3</v>
      </c>
      <c r="E45" s="13">
        <v>8.375</v>
      </c>
      <c r="F45" s="13">
        <v>6.75</v>
      </c>
      <c r="G45" s="13">
        <v>4.9</v>
      </c>
      <c r="H45" s="13">
        <v>6.0</v>
      </c>
      <c r="I45" s="25">
        <f t="shared" si="1"/>
        <v>33.325</v>
      </c>
      <c r="J45" s="17">
        <v>26.0</v>
      </c>
      <c r="K45" s="18">
        <f t="shared" si="2"/>
        <v>59.325</v>
      </c>
      <c r="L45" s="7"/>
    </row>
    <row r="46">
      <c r="A46" s="1"/>
      <c r="B46" s="19" t="s">
        <v>70</v>
      </c>
      <c r="C46" s="20" t="s">
        <v>29</v>
      </c>
      <c r="D46" s="21">
        <v>7.2</v>
      </c>
      <c r="E46" s="20">
        <v>9.0</v>
      </c>
      <c r="F46" s="20">
        <v>6.75</v>
      </c>
      <c r="G46" s="20">
        <v>8.0</v>
      </c>
      <c r="H46" s="20">
        <v>2.25</v>
      </c>
      <c r="I46" s="22">
        <f t="shared" si="1"/>
        <v>33.2</v>
      </c>
      <c r="J46" s="23">
        <v>26.0</v>
      </c>
      <c r="K46" s="18">
        <f t="shared" si="2"/>
        <v>59.2</v>
      </c>
      <c r="L46" s="7"/>
    </row>
    <row r="47">
      <c r="A47" s="1"/>
      <c r="B47" s="12" t="s">
        <v>71</v>
      </c>
      <c r="C47" s="13" t="s">
        <v>31</v>
      </c>
      <c r="D47" s="24">
        <v>6.45</v>
      </c>
      <c r="E47" s="13">
        <v>4.0</v>
      </c>
      <c r="F47" s="13">
        <v>5.25</v>
      </c>
      <c r="G47" s="13">
        <v>5.75</v>
      </c>
      <c r="H47" s="13">
        <v>5.5</v>
      </c>
      <c r="I47" s="25">
        <f t="shared" si="1"/>
        <v>26.95</v>
      </c>
      <c r="J47" s="17">
        <v>32.0</v>
      </c>
      <c r="K47" s="18">
        <f t="shared" si="2"/>
        <v>58.95</v>
      </c>
      <c r="L47" s="7"/>
    </row>
    <row r="48">
      <c r="A48" s="1"/>
      <c r="B48" s="19" t="s">
        <v>72</v>
      </c>
      <c r="C48" s="20" t="s">
        <v>12</v>
      </c>
      <c r="D48" s="21">
        <v>4.025</v>
      </c>
      <c r="E48" s="20">
        <v>4.25</v>
      </c>
      <c r="F48" s="20">
        <v>5.25</v>
      </c>
      <c r="G48" s="20">
        <v>5.15</v>
      </c>
      <c r="H48" s="20">
        <v>4.25</v>
      </c>
      <c r="I48" s="22">
        <f t="shared" si="1"/>
        <v>22.925</v>
      </c>
      <c r="J48" s="23">
        <v>36.0</v>
      </c>
      <c r="K48" s="18">
        <f t="shared" si="2"/>
        <v>58.925</v>
      </c>
      <c r="L48" s="7"/>
    </row>
    <row r="49">
      <c r="A49" s="1"/>
      <c r="B49" s="12" t="s">
        <v>73</v>
      </c>
      <c r="C49" s="13" t="s">
        <v>27</v>
      </c>
      <c r="D49" s="24">
        <v>7.05</v>
      </c>
      <c r="E49" s="13">
        <v>6.0</v>
      </c>
      <c r="F49" s="13">
        <v>7.9</v>
      </c>
      <c r="G49" s="13">
        <v>5.1</v>
      </c>
      <c r="H49" s="13">
        <v>4.0</v>
      </c>
      <c r="I49" s="25">
        <f t="shared" si="1"/>
        <v>30.05</v>
      </c>
      <c r="J49" s="17">
        <v>28.0</v>
      </c>
      <c r="K49" s="18">
        <f t="shared" si="2"/>
        <v>58.05</v>
      </c>
      <c r="L49" s="7"/>
    </row>
    <row r="50">
      <c r="A50" s="1"/>
      <c r="B50" s="19" t="s">
        <v>74</v>
      </c>
      <c r="C50" s="20" t="s">
        <v>29</v>
      </c>
      <c r="D50" s="21">
        <v>3.5</v>
      </c>
      <c r="E50" s="20">
        <v>6.75</v>
      </c>
      <c r="F50" s="20">
        <v>7.375</v>
      </c>
      <c r="G50" s="20">
        <v>6.333333333</v>
      </c>
      <c r="H50" s="20">
        <v>4.0</v>
      </c>
      <c r="I50" s="22">
        <f t="shared" si="1"/>
        <v>27.95833333</v>
      </c>
      <c r="J50" s="23">
        <v>30.0</v>
      </c>
      <c r="K50" s="18">
        <f t="shared" si="2"/>
        <v>57.95833333</v>
      </c>
      <c r="L50" s="7"/>
    </row>
    <row r="51">
      <c r="A51" s="1"/>
      <c r="B51" s="12" t="s">
        <v>75</v>
      </c>
      <c r="C51" s="13" t="s">
        <v>55</v>
      </c>
      <c r="D51" s="24">
        <v>3.0</v>
      </c>
      <c r="E51" s="13">
        <v>6.25</v>
      </c>
      <c r="F51" s="13">
        <v>9.0</v>
      </c>
      <c r="G51" s="13">
        <v>4.15</v>
      </c>
      <c r="H51" s="13">
        <v>5.5</v>
      </c>
      <c r="I51" s="25">
        <f t="shared" si="1"/>
        <v>27.9</v>
      </c>
      <c r="J51" s="17">
        <v>30.0</v>
      </c>
      <c r="K51" s="18">
        <f t="shared" si="2"/>
        <v>57.9</v>
      </c>
      <c r="L51" s="7"/>
    </row>
    <row r="52">
      <c r="A52" s="1"/>
      <c r="B52" s="19" t="s">
        <v>76</v>
      </c>
      <c r="C52" s="20" t="s">
        <v>21</v>
      </c>
      <c r="D52" s="21">
        <v>4.9</v>
      </c>
      <c r="E52" s="20">
        <v>8.875</v>
      </c>
      <c r="F52" s="20">
        <v>8.1</v>
      </c>
      <c r="G52" s="20">
        <v>6.4</v>
      </c>
      <c r="H52" s="20">
        <v>5.5</v>
      </c>
      <c r="I52" s="22">
        <f t="shared" si="1"/>
        <v>33.775</v>
      </c>
      <c r="J52" s="23">
        <v>24.0</v>
      </c>
      <c r="K52" s="18">
        <f t="shared" si="2"/>
        <v>57.775</v>
      </c>
      <c r="L52" s="7"/>
    </row>
    <row r="53">
      <c r="A53" s="1"/>
      <c r="B53" s="12" t="s">
        <v>77</v>
      </c>
      <c r="C53" s="13" t="s">
        <v>78</v>
      </c>
      <c r="D53" s="24">
        <v>4.3</v>
      </c>
      <c r="E53" s="13">
        <v>7.5</v>
      </c>
      <c r="F53" s="13">
        <v>5.666666667</v>
      </c>
      <c r="G53" s="13">
        <v>4.533333333</v>
      </c>
      <c r="H53" s="13">
        <v>5.75</v>
      </c>
      <c r="I53" s="25">
        <f t="shared" si="1"/>
        <v>27.75</v>
      </c>
      <c r="J53" s="17">
        <v>30.0</v>
      </c>
      <c r="K53" s="18">
        <f t="shared" si="2"/>
        <v>57.75</v>
      </c>
      <c r="L53" s="7"/>
    </row>
    <row r="54">
      <c r="A54" s="1"/>
      <c r="B54" s="19" t="s">
        <v>79</v>
      </c>
      <c r="C54" s="20" t="s">
        <v>36</v>
      </c>
      <c r="D54" s="21">
        <v>6.55</v>
      </c>
      <c r="E54" s="20">
        <v>7.125</v>
      </c>
      <c r="F54" s="20">
        <v>6.6</v>
      </c>
      <c r="G54" s="20">
        <v>8.0</v>
      </c>
      <c r="H54" s="20">
        <v>7.0</v>
      </c>
      <c r="I54" s="22">
        <f t="shared" si="1"/>
        <v>35.275</v>
      </c>
      <c r="J54" s="23">
        <v>22.0</v>
      </c>
      <c r="K54" s="18">
        <f t="shared" si="2"/>
        <v>57.275</v>
      </c>
      <c r="L54" s="7"/>
    </row>
    <row r="55">
      <c r="A55" s="1"/>
      <c r="B55" s="12" t="s">
        <v>80</v>
      </c>
      <c r="C55" s="13" t="s">
        <v>78</v>
      </c>
      <c r="D55" s="24">
        <v>6.4</v>
      </c>
      <c r="E55" s="13">
        <v>8.333333333</v>
      </c>
      <c r="F55" s="13">
        <v>7.5</v>
      </c>
      <c r="G55" s="13">
        <v>7.75</v>
      </c>
      <c r="H55" s="13">
        <v>5.25</v>
      </c>
      <c r="I55" s="25">
        <f t="shared" si="1"/>
        <v>35.23333333</v>
      </c>
      <c r="J55" s="17">
        <v>22.0</v>
      </c>
      <c r="K55" s="18">
        <f t="shared" si="2"/>
        <v>57.23333333</v>
      </c>
      <c r="L55" s="7"/>
    </row>
    <row r="56">
      <c r="A56" s="1"/>
      <c r="B56" s="19" t="s">
        <v>81</v>
      </c>
      <c r="C56" s="20" t="s">
        <v>34</v>
      </c>
      <c r="D56" s="21">
        <v>7.35</v>
      </c>
      <c r="E56" s="20">
        <v>6.333333333</v>
      </c>
      <c r="F56" s="20">
        <v>8.375</v>
      </c>
      <c r="G56" s="20">
        <v>5.016666667</v>
      </c>
      <c r="H56" s="20">
        <v>4.0</v>
      </c>
      <c r="I56" s="22">
        <f t="shared" si="1"/>
        <v>31.075</v>
      </c>
      <c r="J56" s="23">
        <v>26.0</v>
      </c>
      <c r="K56" s="18">
        <f t="shared" si="2"/>
        <v>57.075</v>
      </c>
      <c r="L56" s="7"/>
    </row>
    <row r="57">
      <c r="A57" s="1"/>
      <c r="B57" s="12" t="s">
        <v>82</v>
      </c>
      <c r="C57" s="13" t="s">
        <v>12</v>
      </c>
      <c r="D57" s="24">
        <v>7.1</v>
      </c>
      <c r="E57" s="13">
        <v>5.333333333</v>
      </c>
      <c r="F57" s="13">
        <v>7.5</v>
      </c>
      <c r="G57" s="13">
        <v>3.4</v>
      </c>
      <c r="H57" s="13">
        <v>3.25</v>
      </c>
      <c r="I57" s="25">
        <f t="shared" si="1"/>
        <v>26.58333333</v>
      </c>
      <c r="J57" s="17">
        <v>30.0</v>
      </c>
      <c r="K57" s="18">
        <f t="shared" si="2"/>
        <v>56.58333333</v>
      </c>
      <c r="L57" s="7"/>
    </row>
    <row r="58">
      <c r="A58" s="1"/>
      <c r="B58" s="19" t="s">
        <v>83</v>
      </c>
      <c r="C58" s="20" t="s">
        <v>19</v>
      </c>
      <c r="D58" s="21">
        <v>6.7</v>
      </c>
      <c r="E58" s="20">
        <v>9.0</v>
      </c>
      <c r="F58" s="20">
        <v>5.375</v>
      </c>
      <c r="G58" s="20">
        <v>5.516666667</v>
      </c>
      <c r="H58" s="20">
        <v>3.75</v>
      </c>
      <c r="I58" s="22">
        <f t="shared" si="1"/>
        <v>30.34166667</v>
      </c>
      <c r="J58" s="23">
        <v>26.0</v>
      </c>
      <c r="K58" s="18">
        <f t="shared" si="2"/>
        <v>56.34166667</v>
      </c>
      <c r="L58" s="7"/>
    </row>
    <row r="59">
      <c r="A59" s="1"/>
      <c r="B59" s="12" t="s">
        <v>84</v>
      </c>
      <c r="C59" s="13" t="s">
        <v>29</v>
      </c>
      <c r="D59" s="24">
        <v>7.8</v>
      </c>
      <c r="E59" s="13">
        <v>8.0</v>
      </c>
      <c r="F59" s="13">
        <v>5.25</v>
      </c>
      <c r="G59" s="13">
        <v>6.783333333</v>
      </c>
      <c r="H59" s="13">
        <v>2.5</v>
      </c>
      <c r="I59" s="25">
        <f t="shared" si="1"/>
        <v>30.33333333</v>
      </c>
      <c r="J59" s="17">
        <v>26.0</v>
      </c>
      <c r="K59" s="18">
        <f t="shared" si="2"/>
        <v>56.33333333</v>
      </c>
      <c r="L59" s="7"/>
    </row>
    <row r="60">
      <c r="A60" s="1"/>
      <c r="B60" s="19" t="s">
        <v>85</v>
      </c>
      <c r="C60" s="20" t="s">
        <v>67</v>
      </c>
      <c r="D60" s="21">
        <v>8.8</v>
      </c>
      <c r="E60" s="20">
        <v>5.75</v>
      </c>
      <c r="F60" s="20">
        <v>8.25</v>
      </c>
      <c r="G60" s="20">
        <v>6.0</v>
      </c>
      <c r="H60" s="20">
        <v>2.75</v>
      </c>
      <c r="I60" s="22">
        <f t="shared" si="1"/>
        <v>31.55</v>
      </c>
      <c r="J60" s="23">
        <v>24.0</v>
      </c>
      <c r="K60" s="18">
        <f t="shared" si="2"/>
        <v>55.55</v>
      </c>
      <c r="L60" s="7"/>
    </row>
    <row r="61">
      <c r="A61" s="1"/>
      <c r="B61" s="12" t="s">
        <v>86</v>
      </c>
      <c r="C61" s="13" t="s">
        <v>31</v>
      </c>
      <c r="D61" s="24">
        <v>6.35</v>
      </c>
      <c r="E61" s="13">
        <v>6.5</v>
      </c>
      <c r="F61" s="13">
        <v>7.5</v>
      </c>
      <c r="G61" s="13">
        <v>5.25</v>
      </c>
      <c r="H61" s="13">
        <v>3.75</v>
      </c>
      <c r="I61" s="25">
        <f t="shared" si="1"/>
        <v>29.35</v>
      </c>
      <c r="J61" s="17">
        <v>26.0</v>
      </c>
      <c r="K61" s="18">
        <f t="shared" si="2"/>
        <v>55.35</v>
      </c>
      <c r="L61" s="7"/>
    </row>
    <row r="62">
      <c r="A62" s="1"/>
      <c r="B62" s="19" t="s">
        <v>87</v>
      </c>
      <c r="C62" s="20" t="s">
        <v>29</v>
      </c>
      <c r="D62" s="21">
        <v>2.4</v>
      </c>
      <c r="E62" s="20">
        <v>4.5</v>
      </c>
      <c r="F62" s="20">
        <v>9.0</v>
      </c>
      <c r="G62" s="20">
        <v>8.9</v>
      </c>
      <c r="H62" s="20">
        <v>3.5</v>
      </c>
      <c r="I62" s="22">
        <f t="shared" si="1"/>
        <v>28.3</v>
      </c>
      <c r="J62" s="23">
        <v>26.0</v>
      </c>
      <c r="K62" s="18">
        <f t="shared" si="2"/>
        <v>54.3</v>
      </c>
      <c r="L62" s="7"/>
    </row>
    <row r="63">
      <c r="A63" s="1"/>
      <c r="B63" s="12" t="s">
        <v>88</v>
      </c>
      <c r="C63" s="13" t="s">
        <v>27</v>
      </c>
      <c r="D63" s="24">
        <v>6.15</v>
      </c>
      <c r="E63" s="13">
        <v>6.875</v>
      </c>
      <c r="F63" s="13">
        <v>4.1</v>
      </c>
      <c r="G63" s="13">
        <v>7.0</v>
      </c>
      <c r="H63" s="13">
        <v>4.0</v>
      </c>
      <c r="I63" s="25">
        <f t="shared" si="1"/>
        <v>28.125</v>
      </c>
      <c r="J63" s="17">
        <v>26.0</v>
      </c>
      <c r="K63" s="18">
        <f t="shared" si="2"/>
        <v>54.125</v>
      </c>
      <c r="L63" s="7"/>
    </row>
    <row r="64">
      <c r="A64" s="1"/>
      <c r="B64" s="19" t="s">
        <v>89</v>
      </c>
      <c r="C64" s="20" t="s">
        <v>14</v>
      </c>
      <c r="D64" s="21">
        <v>7.8</v>
      </c>
      <c r="E64" s="20">
        <v>6.0</v>
      </c>
      <c r="F64" s="20">
        <v>5.375</v>
      </c>
      <c r="G64" s="20">
        <v>7.25</v>
      </c>
      <c r="H64" s="20">
        <v>3.5</v>
      </c>
      <c r="I64" s="22">
        <f t="shared" si="1"/>
        <v>29.925</v>
      </c>
      <c r="J64" s="23">
        <v>24.0</v>
      </c>
      <c r="K64" s="18">
        <f t="shared" si="2"/>
        <v>53.925</v>
      </c>
      <c r="L64" s="7"/>
    </row>
    <row r="65">
      <c r="A65" s="1"/>
      <c r="B65" s="12" t="s">
        <v>90</v>
      </c>
      <c r="C65" s="13" t="s">
        <v>12</v>
      </c>
      <c r="D65" s="24">
        <v>4.2</v>
      </c>
      <c r="E65" s="13">
        <v>6.75</v>
      </c>
      <c r="F65" s="13">
        <v>7.35</v>
      </c>
      <c r="G65" s="13">
        <v>7.7</v>
      </c>
      <c r="H65" s="13">
        <v>5.5</v>
      </c>
      <c r="I65" s="25">
        <f t="shared" si="1"/>
        <v>31.5</v>
      </c>
      <c r="J65" s="17">
        <v>22.0</v>
      </c>
      <c r="K65" s="18">
        <f t="shared" si="2"/>
        <v>53.5</v>
      </c>
      <c r="L65" s="7"/>
    </row>
    <row r="66">
      <c r="A66" s="1"/>
      <c r="B66" s="19" t="s">
        <v>91</v>
      </c>
      <c r="C66" s="20" t="s">
        <v>67</v>
      </c>
      <c r="D66" s="21">
        <v>8.3</v>
      </c>
      <c r="E66" s="20">
        <v>2.875</v>
      </c>
      <c r="F66" s="20">
        <v>5.85</v>
      </c>
      <c r="G66" s="20">
        <v>7.15</v>
      </c>
      <c r="H66" s="20">
        <v>5.0</v>
      </c>
      <c r="I66" s="22">
        <f t="shared" si="1"/>
        <v>29.175</v>
      </c>
      <c r="J66" s="23">
        <v>24.0</v>
      </c>
      <c r="K66" s="18">
        <f t="shared" si="2"/>
        <v>53.175</v>
      </c>
      <c r="L66" s="7"/>
    </row>
    <row r="67">
      <c r="A67" s="1"/>
      <c r="B67" s="12" t="s">
        <v>92</v>
      </c>
      <c r="C67" s="13" t="s">
        <v>39</v>
      </c>
      <c r="D67" s="24">
        <v>3.15</v>
      </c>
      <c r="E67" s="13">
        <v>4.0</v>
      </c>
      <c r="F67" s="13">
        <v>6.0</v>
      </c>
      <c r="G67" s="13">
        <v>6.25</v>
      </c>
      <c r="H67" s="13">
        <v>3.5</v>
      </c>
      <c r="I67" s="25">
        <f t="shared" si="1"/>
        <v>22.9</v>
      </c>
      <c r="J67" s="17">
        <v>30.0</v>
      </c>
      <c r="K67" s="18">
        <f t="shared" si="2"/>
        <v>52.9</v>
      </c>
      <c r="L67" s="7"/>
    </row>
    <row r="68">
      <c r="A68" s="1"/>
      <c r="B68" s="19" t="s">
        <v>93</v>
      </c>
      <c r="C68" s="20" t="s">
        <v>29</v>
      </c>
      <c r="D68" s="21">
        <v>1.7</v>
      </c>
      <c r="E68" s="20">
        <v>7.5</v>
      </c>
      <c r="F68" s="20">
        <v>6.25</v>
      </c>
      <c r="G68" s="20">
        <v>3.1</v>
      </c>
      <c r="H68" s="20">
        <v>6.0</v>
      </c>
      <c r="I68" s="22">
        <f t="shared" si="1"/>
        <v>24.55</v>
      </c>
      <c r="J68" s="23">
        <v>28.0</v>
      </c>
      <c r="K68" s="18">
        <f t="shared" si="2"/>
        <v>52.55</v>
      </c>
      <c r="L68" s="7"/>
    </row>
    <row r="69">
      <c r="A69" s="1"/>
      <c r="B69" s="12" t="s">
        <v>94</v>
      </c>
      <c r="C69" s="13" t="s">
        <v>36</v>
      </c>
      <c r="D69" s="24">
        <v>4.95</v>
      </c>
      <c r="E69" s="13">
        <v>6.75</v>
      </c>
      <c r="F69" s="13">
        <v>5.25</v>
      </c>
      <c r="G69" s="13">
        <v>8.25</v>
      </c>
      <c r="H69" s="13">
        <v>5.0</v>
      </c>
      <c r="I69" s="25">
        <f t="shared" si="1"/>
        <v>30.2</v>
      </c>
      <c r="J69" s="17">
        <v>22.0</v>
      </c>
      <c r="K69" s="18">
        <f t="shared" si="2"/>
        <v>52.2</v>
      </c>
      <c r="L69" s="7"/>
    </row>
    <row r="70">
      <c r="A70" s="1"/>
      <c r="B70" s="19" t="s">
        <v>95</v>
      </c>
      <c r="C70" s="20" t="s">
        <v>31</v>
      </c>
      <c r="D70" s="21">
        <v>5.8</v>
      </c>
      <c r="E70" s="20">
        <v>5.0</v>
      </c>
      <c r="F70" s="20">
        <v>5.85</v>
      </c>
      <c r="G70" s="20">
        <v>4.35</v>
      </c>
      <c r="H70" s="20">
        <v>3.0</v>
      </c>
      <c r="I70" s="22">
        <f t="shared" si="1"/>
        <v>24</v>
      </c>
      <c r="J70" s="23">
        <v>28.0</v>
      </c>
      <c r="K70" s="18">
        <f t="shared" si="2"/>
        <v>52</v>
      </c>
      <c r="L70" s="7"/>
    </row>
    <row r="71">
      <c r="A71" s="1"/>
      <c r="B71" s="12" t="s">
        <v>96</v>
      </c>
      <c r="C71" s="13" t="s">
        <v>21</v>
      </c>
      <c r="D71" s="24">
        <v>4.85</v>
      </c>
      <c r="E71" s="13">
        <v>3.75</v>
      </c>
      <c r="F71" s="13">
        <v>7.75</v>
      </c>
      <c r="G71" s="13">
        <v>5.466666667</v>
      </c>
      <c r="H71" s="13">
        <v>4.0</v>
      </c>
      <c r="I71" s="25">
        <f t="shared" si="1"/>
        <v>25.81666667</v>
      </c>
      <c r="J71" s="17">
        <v>26.0</v>
      </c>
      <c r="K71" s="18">
        <f t="shared" si="2"/>
        <v>51.81666667</v>
      </c>
      <c r="L71" s="7"/>
    </row>
    <row r="72">
      <c r="A72" s="1"/>
      <c r="B72" s="19" t="s">
        <v>97</v>
      </c>
      <c r="C72" s="20" t="s">
        <v>14</v>
      </c>
      <c r="D72" s="21">
        <v>4.8</v>
      </c>
      <c r="E72" s="20">
        <v>8.25</v>
      </c>
      <c r="F72" s="20">
        <v>2.5</v>
      </c>
      <c r="G72" s="20">
        <v>8.75</v>
      </c>
      <c r="H72" s="20">
        <v>3.5</v>
      </c>
      <c r="I72" s="22">
        <f t="shared" si="1"/>
        <v>27.8</v>
      </c>
      <c r="J72" s="23">
        <v>24.0</v>
      </c>
      <c r="K72" s="18">
        <f t="shared" si="2"/>
        <v>51.8</v>
      </c>
      <c r="L72" s="7"/>
    </row>
    <row r="73">
      <c r="A73" s="1"/>
      <c r="B73" s="12" t="s">
        <v>98</v>
      </c>
      <c r="C73" s="13" t="s">
        <v>21</v>
      </c>
      <c r="D73" s="24">
        <v>2.15</v>
      </c>
      <c r="E73" s="13">
        <v>7.625</v>
      </c>
      <c r="F73" s="13">
        <v>5.666666667</v>
      </c>
      <c r="G73" s="13">
        <v>6.666666667</v>
      </c>
      <c r="H73" s="13">
        <v>3.5</v>
      </c>
      <c r="I73" s="25">
        <f t="shared" si="1"/>
        <v>25.60833333</v>
      </c>
      <c r="J73" s="17">
        <v>26.0</v>
      </c>
      <c r="K73" s="18">
        <f t="shared" si="2"/>
        <v>51.60833333</v>
      </c>
      <c r="L73" s="7"/>
    </row>
    <row r="74">
      <c r="A74" s="1"/>
      <c r="B74" s="19" t="s">
        <v>99</v>
      </c>
      <c r="C74" s="20" t="s">
        <v>14</v>
      </c>
      <c r="D74" s="21">
        <v>5.633333333</v>
      </c>
      <c r="E74" s="20">
        <v>3.875</v>
      </c>
      <c r="F74" s="20">
        <v>7.5</v>
      </c>
      <c r="G74" s="20">
        <v>3.666666667</v>
      </c>
      <c r="H74" s="20">
        <v>4.75</v>
      </c>
      <c r="I74" s="22">
        <f t="shared" si="1"/>
        <v>25.425</v>
      </c>
      <c r="J74" s="23">
        <v>26.0</v>
      </c>
      <c r="K74" s="18">
        <f t="shared" si="2"/>
        <v>51.425</v>
      </c>
      <c r="L74" s="7"/>
    </row>
    <row r="75">
      <c r="A75" s="1"/>
      <c r="B75" s="12" t="s">
        <v>100</v>
      </c>
      <c r="C75" s="13" t="s">
        <v>19</v>
      </c>
      <c r="D75" s="24">
        <v>3.9</v>
      </c>
      <c r="E75" s="13">
        <v>7.75</v>
      </c>
      <c r="F75" s="13">
        <v>7.25</v>
      </c>
      <c r="G75" s="13">
        <v>2.75</v>
      </c>
      <c r="H75" s="13">
        <v>5.5</v>
      </c>
      <c r="I75" s="25">
        <f t="shared" si="1"/>
        <v>27.15</v>
      </c>
      <c r="J75" s="17">
        <v>24.0</v>
      </c>
      <c r="K75" s="18">
        <f t="shared" si="2"/>
        <v>51.15</v>
      </c>
      <c r="L75" s="7"/>
    </row>
    <row r="76">
      <c r="A76" s="1"/>
      <c r="B76" s="19" t="s">
        <v>101</v>
      </c>
      <c r="C76" s="20" t="s">
        <v>14</v>
      </c>
      <c r="D76" s="21">
        <v>4.05</v>
      </c>
      <c r="E76" s="20">
        <v>6.25</v>
      </c>
      <c r="F76" s="20">
        <v>10.0</v>
      </c>
      <c r="G76" s="20">
        <v>4.4</v>
      </c>
      <c r="H76" s="20">
        <v>4.0</v>
      </c>
      <c r="I76" s="22">
        <f t="shared" si="1"/>
        <v>28.7</v>
      </c>
      <c r="J76" s="23">
        <v>22.0</v>
      </c>
      <c r="K76" s="18">
        <f t="shared" si="2"/>
        <v>50.7</v>
      </c>
      <c r="L76" s="7"/>
    </row>
    <row r="77">
      <c r="A77" s="1"/>
      <c r="B77" s="12" t="s">
        <v>102</v>
      </c>
      <c r="C77" s="13" t="s">
        <v>29</v>
      </c>
      <c r="D77" s="24">
        <v>4.95</v>
      </c>
      <c r="E77" s="13">
        <v>6.0</v>
      </c>
      <c r="F77" s="13">
        <v>6.0</v>
      </c>
      <c r="G77" s="13">
        <v>5.25</v>
      </c>
      <c r="H77" s="13">
        <v>2.5</v>
      </c>
      <c r="I77" s="25">
        <f t="shared" si="1"/>
        <v>24.7</v>
      </c>
      <c r="J77" s="17">
        <v>26.0</v>
      </c>
      <c r="K77" s="18">
        <f t="shared" si="2"/>
        <v>50.7</v>
      </c>
      <c r="L77" s="7"/>
    </row>
    <row r="78">
      <c r="A78" s="1"/>
      <c r="B78" s="19" t="s">
        <v>103</v>
      </c>
      <c r="C78" s="20" t="s">
        <v>19</v>
      </c>
      <c r="D78" s="21">
        <v>4.55</v>
      </c>
      <c r="E78" s="20">
        <v>5.75</v>
      </c>
      <c r="F78" s="20">
        <v>5.6</v>
      </c>
      <c r="G78" s="20">
        <v>7.5</v>
      </c>
      <c r="H78" s="20">
        <v>5.0</v>
      </c>
      <c r="I78" s="22">
        <f t="shared" si="1"/>
        <v>28.4</v>
      </c>
      <c r="J78" s="23">
        <v>22.0</v>
      </c>
      <c r="K78" s="18">
        <f t="shared" si="2"/>
        <v>50.4</v>
      </c>
      <c r="L78" s="7"/>
    </row>
    <row r="79">
      <c r="A79" s="1"/>
      <c r="B79" s="12" t="s">
        <v>104</v>
      </c>
      <c r="C79" s="13" t="s">
        <v>65</v>
      </c>
      <c r="D79" s="24">
        <v>2.05</v>
      </c>
      <c r="E79" s="13">
        <v>7.0</v>
      </c>
      <c r="F79" s="13">
        <v>6.6</v>
      </c>
      <c r="G79" s="13">
        <v>5.566666667</v>
      </c>
      <c r="H79" s="13">
        <v>5.0</v>
      </c>
      <c r="I79" s="25">
        <f t="shared" si="1"/>
        <v>26.21666667</v>
      </c>
      <c r="J79" s="17">
        <v>24.0</v>
      </c>
      <c r="K79" s="18">
        <f t="shared" si="2"/>
        <v>50.21666667</v>
      </c>
      <c r="L79" s="7"/>
    </row>
    <row r="80">
      <c r="A80" s="1"/>
      <c r="B80" s="19" t="s">
        <v>105</v>
      </c>
      <c r="C80" s="20" t="s">
        <v>19</v>
      </c>
      <c r="D80" s="21">
        <v>5.8</v>
      </c>
      <c r="E80" s="20">
        <v>7.0</v>
      </c>
      <c r="F80" s="20">
        <v>5.583333333</v>
      </c>
      <c r="G80" s="20">
        <v>1.85</v>
      </c>
      <c r="H80" s="20">
        <v>5.5</v>
      </c>
      <c r="I80" s="22">
        <f t="shared" si="1"/>
        <v>25.73333333</v>
      </c>
      <c r="J80" s="23">
        <v>24.0</v>
      </c>
      <c r="K80" s="18">
        <f t="shared" si="2"/>
        <v>49.73333333</v>
      </c>
      <c r="L80" s="7"/>
    </row>
    <row r="81">
      <c r="A81" s="1"/>
      <c r="B81" s="12" t="s">
        <v>106</v>
      </c>
      <c r="C81" s="13" t="s">
        <v>39</v>
      </c>
      <c r="D81" s="24">
        <v>0.9</v>
      </c>
      <c r="E81" s="13">
        <v>8.25</v>
      </c>
      <c r="F81" s="13">
        <v>6.35</v>
      </c>
      <c r="G81" s="13">
        <v>9.15</v>
      </c>
      <c r="H81" s="13">
        <v>2.5</v>
      </c>
      <c r="I81" s="25">
        <f t="shared" si="1"/>
        <v>27.15</v>
      </c>
      <c r="J81" s="17">
        <v>22.0</v>
      </c>
      <c r="K81" s="18">
        <f t="shared" si="2"/>
        <v>49.15</v>
      </c>
      <c r="L81" s="7"/>
    </row>
    <row r="82">
      <c r="A82" s="1"/>
      <c r="B82" s="19" t="s">
        <v>107</v>
      </c>
      <c r="C82" s="20" t="s">
        <v>12</v>
      </c>
      <c r="D82" s="21">
        <v>5.0</v>
      </c>
      <c r="E82" s="20">
        <v>7.875</v>
      </c>
      <c r="F82" s="20">
        <v>5.75</v>
      </c>
      <c r="G82" s="20">
        <v>3.0</v>
      </c>
      <c r="H82" s="20">
        <v>5.5</v>
      </c>
      <c r="I82" s="22">
        <f t="shared" si="1"/>
        <v>27.125</v>
      </c>
      <c r="J82" s="23">
        <v>22.0</v>
      </c>
      <c r="K82" s="18">
        <f t="shared" si="2"/>
        <v>49.125</v>
      </c>
      <c r="L82" s="7"/>
    </row>
    <row r="83">
      <c r="A83" s="1"/>
      <c r="B83" s="12" t="s">
        <v>108</v>
      </c>
      <c r="C83" s="13" t="s">
        <v>34</v>
      </c>
      <c r="D83" s="24">
        <v>5.95</v>
      </c>
      <c r="E83" s="13">
        <v>5.75</v>
      </c>
      <c r="F83" s="13">
        <v>5.25</v>
      </c>
      <c r="G83" s="13">
        <v>2.75</v>
      </c>
      <c r="H83" s="13">
        <v>3.25</v>
      </c>
      <c r="I83" s="25">
        <f t="shared" si="1"/>
        <v>22.95</v>
      </c>
      <c r="J83" s="17">
        <v>26.0</v>
      </c>
      <c r="K83" s="18">
        <f t="shared" si="2"/>
        <v>48.95</v>
      </c>
      <c r="L83" s="7"/>
    </row>
    <row r="84">
      <c r="A84" s="1"/>
      <c r="B84" s="19" t="s">
        <v>109</v>
      </c>
      <c r="C84" s="20" t="s">
        <v>14</v>
      </c>
      <c r="D84" s="21">
        <v>5.3</v>
      </c>
      <c r="E84" s="20">
        <v>3.875</v>
      </c>
      <c r="F84" s="20">
        <v>6.225</v>
      </c>
      <c r="G84" s="20">
        <v>3.15</v>
      </c>
      <c r="H84" s="20">
        <v>2.0</v>
      </c>
      <c r="I84" s="22">
        <f t="shared" si="1"/>
        <v>20.55</v>
      </c>
      <c r="J84" s="23">
        <v>28.0</v>
      </c>
      <c r="K84" s="18">
        <f t="shared" si="2"/>
        <v>48.55</v>
      </c>
      <c r="L84" s="7"/>
    </row>
    <row r="85">
      <c r="A85" s="1"/>
      <c r="B85" s="12" t="s">
        <v>110</v>
      </c>
      <c r="C85" s="13" t="s">
        <v>34</v>
      </c>
      <c r="D85" s="24">
        <v>7.6</v>
      </c>
      <c r="E85" s="13">
        <v>5.75</v>
      </c>
      <c r="F85" s="13">
        <v>5.1</v>
      </c>
      <c r="G85" s="13">
        <v>0.5</v>
      </c>
      <c r="H85" s="13">
        <v>3.5</v>
      </c>
      <c r="I85" s="25">
        <f t="shared" si="1"/>
        <v>22.45</v>
      </c>
      <c r="J85" s="17">
        <v>26.0</v>
      </c>
      <c r="K85" s="18">
        <f t="shared" si="2"/>
        <v>48.45</v>
      </c>
      <c r="L85" s="7"/>
    </row>
    <row r="86">
      <c r="A86" s="1"/>
      <c r="B86" s="19" t="s">
        <v>111</v>
      </c>
      <c r="C86" s="20" t="s">
        <v>53</v>
      </c>
      <c r="D86" s="21">
        <v>5.6</v>
      </c>
      <c r="E86" s="20">
        <v>4.875</v>
      </c>
      <c r="F86" s="20">
        <v>3.75</v>
      </c>
      <c r="G86" s="20">
        <v>7.75</v>
      </c>
      <c r="H86" s="20">
        <v>3.5</v>
      </c>
      <c r="I86" s="22">
        <f t="shared" si="1"/>
        <v>25.475</v>
      </c>
      <c r="J86" s="23">
        <v>22.0</v>
      </c>
      <c r="K86" s="18">
        <f t="shared" si="2"/>
        <v>47.475</v>
      </c>
      <c r="L86" s="7"/>
    </row>
    <row r="87">
      <c r="A87" s="1"/>
      <c r="B87" s="12" t="s">
        <v>112</v>
      </c>
      <c r="C87" s="13" t="s">
        <v>65</v>
      </c>
      <c r="D87" s="24">
        <v>3.4</v>
      </c>
      <c r="E87" s="13">
        <v>5.75</v>
      </c>
      <c r="F87" s="13">
        <v>0.0</v>
      </c>
      <c r="G87" s="13">
        <v>3.75</v>
      </c>
      <c r="H87" s="13">
        <v>4.5</v>
      </c>
      <c r="I87" s="25">
        <f t="shared" si="1"/>
        <v>17.4</v>
      </c>
      <c r="J87" s="17">
        <v>30.0</v>
      </c>
      <c r="K87" s="18">
        <f t="shared" si="2"/>
        <v>47.4</v>
      </c>
      <c r="L87" s="7"/>
    </row>
    <row r="88">
      <c r="A88" s="1"/>
      <c r="B88" s="19" t="s">
        <v>113</v>
      </c>
      <c r="C88" s="20" t="s">
        <v>53</v>
      </c>
      <c r="D88" s="21">
        <v>7.95</v>
      </c>
      <c r="E88" s="20">
        <v>0.0</v>
      </c>
      <c r="F88" s="20">
        <v>6.25</v>
      </c>
      <c r="G88" s="20">
        <v>1.333333333</v>
      </c>
      <c r="H88" s="20">
        <v>4.0</v>
      </c>
      <c r="I88" s="22">
        <f t="shared" si="1"/>
        <v>19.53333333</v>
      </c>
      <c r="J88" s="23">
        <v>26.0</v>
      </c>
      <c r="K88" s="18">
        <f t="shared" si="2"/>
        <v>45.53333333</v>
      </c>
      <c r="L88" s="7"/>
    </row>
    <row r="89">
      <c r="A89" s="1"/>
      <c r="B89" s="12" t="s">
        <v>114</v>
      </c>
      <c r="C89" s="13" t="s">
        <v>65</v>
      </c>
      <c r="D89" s="24">
        <v>2.2</v>
      </c>
      <c r="E89" s="13">
        <v>2.5</v>
      </c>
      <c r="F89" s="13">
        <v>4.5</v>
      </c>
      <c r="G89" s="13">
        <v>1.85</v>
      </c>
      <c r="H89" s="13">
        <v>4.0</v>
      </c>
      <c r="I89" s="25">
        <f t="shared" si="1"/>
        <v>15.05</v>
      </c>
      <c r="J89" s="17">
        <v>30.0</v>
      </c>
      <c r="K89" s="18">
        <f t="shared" si="2"/>
        <v>45.05</v>
      </c>
      <c r="L89" s="7"/>
    </row>
    <row r="90">
      <c r="A90" s="1"/>
      <c r="B90" s="19" t="s">
        <v>115</v>
      </c>
      <c r="C90" s="20" t="s">
        <v>55</v>
      </c>
      <c r="D90" s="21">
        <v>5.55</v>
      </c>
      <c r="E90" s="20">
        <v>1.5</v>
      </c>
      <c r="F90" s="20">
        <v>4.1</v>
      </c>
      <c r="G90" s="20">
        <v>6.35</v>
      </c>
      <c r="H90" s="20">
        <v>3.5</v>
      </c>
      <c r="I90" s="22">
        <f t="shared" si="1"/>
        <v>21</v>
      </c>
      <c r="J90" s="23">
        <v>24.0</v>
      </c>
      <c r="K90" s="18">
        <f t="shared" si="2"/>
        <v>45</v>
      </c>
      <c r="L90" s="7"/>
    </row>
    <row r="91">
      <c r="A91" s="1"/>
      <c r="B91" s="12" t="s">
        <v>116</v>
      </c>
      <c r="C91" s="13" t="s">
        <v>21</v>
      </c>
      <c r="D91" s="24">
        <v>4.9</v>
      </c>
      <c r="E91" s="13">
        <v>5.75</v>
      </c>
      <c r="F91" s="13">
        <v>0.75</v>
      </c>
      <c r="G91" s="13">
        <v>5.15</v>
      </c>
      <c r="H91" s="13">
        <v>2.0</v>
      </c>
      <c r="I91" s="25">
        <f t="shared" si="1"/>
        <v>18.55</v>
      </c>
      <c r="J91" s="17">
        <v>26.0</v>
      </c>
      <c r="K91" s="18">
        <f t="shared" si="2"/>
        <v>44.55</v>
      </c>
      <c r="L91" s="7"/>
    </row>
    <row r="92">
      <c r="A92" s="1"/>
      <c r="B92" s="19" t="s">
        <v>117</v>
      </c>
      <c r="C92" s="20" t="s">
        <v>14</v>
      </c>
      <c r="D92" s="21">
        <v>4.8</v>
      </c>
      <c r="E92" s="20">
        <v>6.5</v>
      </c>
      <c r="F92" s="20">
        <v>5.883333333</v>
      </c>
      <c r="G92" s="20">
        <v>5.1</v>
      </c>
      <c r="H92" s="20">
        <v>3.5</v>
      </c>
      <c r="I92" s="22">
        <f t="shared" si="1"/>
        <v>25.78333333</v>
      </c>
      <c r="J92" s="23">
        <v>18.0</v>
      </c>
      <c r="K92" s="18">
        <f t="shared" si="2"/>
        <v>43.78333333</v>
      </c>
      <c r="L92" s="7"/>
    </row>
    <row r="93">
      <c r="A93" s="1"/>
      <c r="B93" s="12" t="s">
        <v>118</v>
      </c>
      <c r="C93" s="13" t="s">
        <v>29</v>
      </c>
      <c r="D93" s="24">
        <v>5.8</v>
      </c>
      <c r="E93" s="13">
        <v>4.75</v>
      </c>
      <c r="F93" s="13">
        <v>4.0</v>
      </c>
      <c r="G93" s="13">
        <v>1.933333333</v>
      </c>
      <c r="H93" s="13">
        <v>5.25</v>
      </c>
      <c r="I93" s="25">
        <f t="shared" si="1"/>
        <v>21.73333333</v>
      </c>
      <c r="J93" s="17">
        <v>22.0</v>
      </c>
      <c r="K93" s="18">
        <f t="shared" si="2"/>
        <v>43.73333333</v>
      </c>
      <c r="L93" s="7"/>
    </row>
    <row r="94">
      <c r="A94" s="1"/>
      <c r="B94" s="19" t="s">
        <v>119</v>
      </c>
      <c r="C94" s="20" t="s">
        <v>12</v>
      </c>
      <c r="D94" s="21">
        <v>2.65</v>
      </c>
      <c r="E94" s="20">
        <v>5.5</v>
      </c>
      <c r="F94" s="20">
        <v>5.5</v>
      </c>
      <c r="G94" s="20">
        <v>2.133333333</v>
      </c>
      <c r="H94" s="20">
        <v>5.5</v>
      </c>
      <c r="I94" s="22">
        <f t="shared" si="1"/>
        <v>21.28333333</v>
      </c>
      <c r="J94" s="23">
        <v>22.0</v>
      </c>
      <c r="K94" s="18">
        <f t="shared" si="2"/>
        <v>43.28333333</v>
      </c>
      <c r="L94" s="7"/>
    </row>
    <row r="95">
      <c r="A95" s="1"/>
      <c r="B95" s="12" t="s">
        <v>120</v>
      </c>
      <c r="C95" s="13" t="s">
        <v>21</v>
      </c>
      <c r="D95" s="24">
        <v>6.15</v>
      </c>
      <c r="E95" s="13">
        <v>6.25</v>
      </c>
      <c r="F95" s="13">
        <v>3.0</v>
      </c>
      <c r="G95" s="13">
        <v>3.45</v>
      </c>
      <c r="H95" s="13">
        <v>2.0</v>
      </c>
      <c r="I95" s="25">
        <f t="shared" si="1"/>
        <v>20.85</v>
      </c>
      <c r="J95" s="17">
        <v>22.0</v>
      </c>
      <c r="K95" s="18">
        <f t="shared" si="2"/>
        <v>42.85</v>
      </c>
      <c r="L95" s="7"/>
    </row>
    <row r="96">
      <c r="A96" s="1"/>
      <c r="B96" s="19" t="s">
        <v>121</v>
      </c>
      <c r="C96" s="20" t="s">
        <v>14</v>
      </c>
      <c r="D96" s="21">
        <v>2.65</v>
      </c>
      <c r="E96" s="20">
        <v>6.0</v>
      </c>
      <c r="F96" s="20">
        <v>3.975</v>
      </c>
      <c r="G96" s="20">
        <v>1.833333333</v>
      </c>
      <c r="H96" s="20">
        <v>3.5</v>
      </c>
      <c r="I96" s="22">
        <f t="shared" si="1"/>
        <v>17.95833333</v>
      </c>
      <c r="J96" s="23">
        <v>24.0</v>
      </c>
      <c r="K96" s="18">
        <f t="shared" si="2"/>
        <v>41.95833333</v>
      </c>
      <c r="L96" s="7"/>
    </row>
    <row r="97">
      <c r="A97" s="1"/>
      <c r="B97" s="12" t="s">
        <v>122</v>
      </c>
      <c r="C97" s="13" t="s">
        <v>69</v>
      </c>
      <c r="D97" s="24">
        <v>4.0</v>
      </c>
      <c r="E97" s="13">
        <v>4.25</v>
      </c>
      <c r="F97" s="13">
        <v>5.7</v>
      </c>
      <c r="G97" s="13">
        <v>1.75</v>
      </c>
      <c r="H97" s="13">
        <v>3.5</v>
      </c>
      <c r="I97" s="25">
        <f t="shared" si="1"/>
        <v>19.2</v>
      </c>
      <c r="J97" s="17">
        <v>22.0</v>
      </c>
      <c r="K97" s="18">
        <f t="shared" si="2"/>
        <v>41.2</v>
      </c>
      <c r="L97" s="7"/>
    </row>
    <row r="98">
      <c r="A98" s="1"/>
      <c r="B98" s="19" t="s">
        <v>123</v>
      </c>
      <c r="C98" s="20" t="s">
        <v>31</v>
      </c>
      <c r="D98" s="21">
        <v>4.15</v>
      </c>
      <c r="E98" s="20">
        <v>7.166666667</v>
      </c>
      <c r="F98" s="20">
        <v>1.6</v>
      </c>
      <c r="G98" s="20">
        <v>2.183333333</v>
      </c>
      <c r="H98" s="20">
        <v>5.75</v>
      </c>
      <c r="I98" s="22">
        <f t="shared" si="1"/>
        <v>20.85</v>
      </c>
      <c r="J98" s="23">
        <v>20.0</v>
      </c>
      <c r="K98" s="18">
        <f t="shared" si="2"/>
        <v>40.85</v>
      </c>
      <c r="L98" s="7"/>
    </row>
    <row r="99">
      <c r="A99" s="1"/>
      <c r="B99" s="12" t="s">
        <v>124</v>
      </c>
      <c r="C99" s="13" t="s">
        <v>14</v>
      </c>
      <c r="D99" s="24">
        <v>3.4</v>
      </c>
      <c r="E99" s="13">
        <v>5.0</v>
      </c>
      <c r="F99" s="13">
        <v>6.55</v>
      </c>
      <c r="G99" s="13">
        <v>2.5</v>
      </c>
      <c r="H99" s="13">
        <v>3.25</v>
      </c>
      <c r="I99" s="25">
        <f t="shared" si="1"/>
        <v>20.7</v>
      </c>
      <c r="J99" s="17">
        <v>20.0</v>
      </c>
      <c r="K99" s="18">
        <f t="shared" si="2"/>
        <v>40.7</v>
      </c>
      <c r="L99" s="7"/>
    </row>
    <row r="100">
      <c r="A100" s="1"/>
      <c r="B100" s="19" t="s">
        <v>125</v>
      </c>
      <c r="C100" s="20" t="s">
        <v>14</v>
      </c>
      <c r="D100" s="21">
        <v>3.45</v>
      </c>
      <c r="E100" s="20">
        <v>5.0</v>
      </c>
      <c r="F100" s="20">
        <v>5.5</v>
      </c>
      <c r="G100" s="20">
        <v>5.25</v>
      </c>
      <c r="H100" s="20">
        <v>3.5</v>
      </c>
      <c r="I100" s="22">
        <f t="shared" si="1"/>
        <v>22.7</v>
      </c>
      <c r="J100" s="23">
        <v>18.0</v>
      </c>
      <c r="K100" s="18">
        <f t="shared" si="2"/>
        <v>40.7</v>
      </c>
      <c r="L100" s="7"/>
    </row>
    <row r="101">
      <c r="A101" s="1"/>
      <c r="B101" s="12" t="s">
        <v>126</v>
      </c>
      <c r="C101" s="13" t="s">
        <v>14</v>
      </c>
      <c r="D101" s="24">
        <v>1.4</v>
      </c>
      <c r="E101" s="13">
        <v>3.75</v>
      </c>
      <c r="F101" s="13">
        <v>4.35</v>
      </c>
      <c r="G101" s="13">
        <v>4.25</v>
      </c>
      <c r="H101" s="13">
        <v>4.5</v>
      </c>
      <c r="I101" s="25">
        <f t="shared" si="1"/>
        <v>18.25</v>
      </c>
      <c r="J101" s="17">
        <v>22.0</v>
      </c>
      <c r="K101" s="18">
        <f t="shared" si="2"/>
        <v>40.25</v>
      </c>
      <c r="L101" s="7"/>
    </row>
    <row r="102">
      <c r="A102" s="1"/>
      <c r="B102" s="19" t="s">
        <v>127</v>
      </c>
      <c r="C102" s="20" t="s">
        <v>31</v>
      </c>
      <c r="D102" s="21">
        <v>5.3</v>
      </c>
      <c r="E102" s="20">
        <v>7.0</v>
      </c>
      <c r="F102" s="20">
        <v>2.0</v>
      </c>
      <c r="G102" s="20">
        <v>5.383333333</v>
      </c>
      <c r="H102" s="20">
        <v>4.25</v>
      </c>
      <c r="I102" s="22">
        <f t="shared" si="1"/>
        <v>23.93333333</v>
      </c>
      <c r="J102" s="23">
        <v>16.0</v>
      </c>
      <c r="K102" s="18">
        <f t="shared" si="2"/>
        <v>39.93333333</v>
      </c>
      <c r="L102" s="7"/>
    </row>
    <row r="103">
      <c r="A103" s="1"/>
      <c r="B103" s="12" t="s">
        <v>128</v>
      </c>
      <c r="C103" s="13" t="s">
        <v>65</v>
      </c>
      <c r="D103" s="24">
        <v>5.65</v>
      </c>
      <c r="E103" s="13">
        <v>5.75</v>
      </c>
      <c r="F103" s="13">
        <v>3.75</v>
      </c>
      <c r="G103" s="13">
        <v>4.416666667</v>
      </c>
      <c r="H103" s="13">
        <v>7.75</v>
      </c>
      <c r="I103" s="25">
        <f t="shared" si="1"/>
        <v>27.31666667</v>
      </c>
      <c r="J103" s="17">
        <v>12.0</v>
      </c>
      <c r="K103" s="18">
        <f t="shared" si="2"/>
        <v>39.31666667</v>
      </c>
      <c r="L103" s="7"/>
    </row>
    <row r="104">
      <c r="A104" s="1"/>
      <c r="B104" s="19" t="s">
        <v>129</v>
      </c>
      <c r="C104" s="20" t="s">
        <v>14</v>
      </c>
      <c r="D104" s="21">
        <v>3.633333333</v>
      </c>
      <c r="E104" s="20">
        <v>3.75</v>
      </c>
      <c r="F104" s="20">
        <v>4.75</v>
      </c>
      <c r="G104" s="20">
        <v>2.9</v>
      </c>
      <c r="H104" s="20">
        <v>5.5</v>
      </c>
      <c r="I104" s="22">
        <f t="shared" si="1"/>
        <v>20.53333333</v>
      </c>
      <c r="J104" s="23">
        <v>18.0</v>
      </c>
      <c r="K104" s="18">
        <f t="shared" si="2"/>
        <v>38.53333333</v>
      </c>
      <c r="L104" s="7"/>
    </row>
    <row r="105">
      <c r="A105" s="1"/>
      <c r="B105" s="12" t="s">
        <v>130</v>
      </c>
      <c r="C105" s="13" t="s">
        <v>65</v>
      </c>
      <c r="D105" s="24">
        <v>2.55</v>
      </c>
      <c r="E105" s="13">
        <v>6.25</v>
      </c>
      <c r="F105" s="13">
        <v>4.25</v>
      </c>
      <c r="G105" s="13">
        <v>4.916666667</v>
      </c>
      <c r="H105" s="13">
        <v>4.5</v>
      </c>
      <c r="I105" s="25">
        <f t="shared" si="1"/>
        <v>22.46666667</v>
      </c>
      <c r="J105" s="17">
        <v>16.0</v>
      </c>
      <c r="K105" s="18">
        <f t="shared" si="2"/>
        <v>38.46666667</v>
      </c>
      <c r="L105" s="7"/>
    </row>
    <row r="106">
      <c r="A106" s="1"/>
      <c r="B106" s="19" t="s">
        <v>131</v>
      </c>
      <c r="C106" s="20" t="s">
        <v>31</v>
      </c>
      <c r="D106" s="21">
        <v>3.5</v>
      </c>
      <c r="E106" s="20">
        <v>3.75</v>
      </c>
      <c r="F106" s="20">
        <v>5.5</v>
      </c>
      <c r="G106" s="20">
        <v>4.75</v>
      </c>
      <c r="H106" s="20">
        <v>3.75</v>
      </c>
      <c r="I106" s="22">
        <f t="shared" si="1"/>
        <v>21.25</v>
      </c>
      <c r="J106" s="23">
        <v>16.0</v>
      </c>
      <c r="K106" s="18">
        <f t="shared" si="2"/>
        <v>37.25</v>
      </c>
      <c r="L106" s="7"/>
    </row>
    <row r="107">
      <c r="A107" s="1"/>
      <c r="B107" s="12" t="s">
        <v>132</v>
      </c>
      <c r="C107" s="13" t="s">
        <v>34</v>
      </c>
      <c r="D107" s="24">
        <v>4.2</v>
      </c>
      <c r="E107" s="13">
        <v>6.0</v>
      </c>
      <c r="F107" s="13">
        <v>3.5</v>
      </c>
      <c r="G107" s="13">
        <v>5.45</v>
      </c>
      <c r="H107" s="13">
        <v>4.0</v>
      </c>
      <c r="I107" s="25">
        <f t="shared" si="1"/>
        <v>23.15</v>
      </c>
      <c r="J107" s="17">
        <v>14.0</v>
      </c>
      <c r="K107" s="18">
        <f t="shared" si="2"/>
        <v>37.15</v>
      </c>
      <c r="L107" s="7"/>
    </row>
    <row r="108">
      <c r="A108" s="1"/>
      <c r="B108" s="19" t="s">
        <v>133</v>
      </c>
      <c r="C108" s="20" t="s">
        <v>36</v>
      </c>
      <c r="D108" s="21">
        <v>2.05</v>
      </c>
      <c r="E108" s="20">
        <v>2.75</v>
      </c>
      <c r="F108" s="20">
        <v>5.25</v>
      </c>
      <c r="G108" s="20">
        <v>7.75</v>
      </c>
      <c r="H108" s="20">
        <v>2.25</v>
      </c>
      <c r="I108" s="22">
        <f t="shared" si="1"/>
        <v>20.05</v>
      </c>
      <c r="J108" s="23">
        <v>16.0</v>
      </c>
      <c r="K108" s="18">
        <f t="shared" si="2"/>
        <v>36.05</v>
      </c>
      <c r="L108" s="7"/>
    </row>
    <row r="109">
      <c r="A109" s="1"/>
      <c r="B109" s="12" t="s">
        <v>134</v>
      </c>
      <c r="C109" s="13" t="s">
        <v>36</v>
      </c>
      <c r="D109" s="24">
        <v>4.4</v>
      </c>
      <c r="E109" s="13">
        <v>6.0</v>
      </c>
      <c r="F109" s="13">
        <v>3.5</v>
      </c>
      <c r="G109" s="13">
        <v>4.5</v>
      </c>
      <c r="H109" s="13">
        <v>5.0</v>
      </c>
      <c r="I109" s="25">
        <f t="shared" si="1"/>
        <v>23.4</v>
      </c>
      <c r="J109" s="17">
        <v>12.0</v>
      </c>
      <c r="K109" s="18">
        <f t="shared" si="2"/>
        <v>35.4</v>
      </c>
      <c r="L109" s="7"/>
    </row>
    <row r="110">
      <c r="A110" s="1"/>
      <c r="B110" s="19" t="s">
        <v>135</v>
      </c>
      <c r="C110" s="20" t="s">
        <v>55</v>
      </c>
      <c r="D110" s="21">
        <v>3.55</v>
      </c>
      <c r="E110" s="20">
        <v>3.5</v>
      </c>
      <c r="F110" s="20">
        <v>1.75</v>
      </c>
      <c r="G110" s="20">
        <v>0.25</v>
      </c>
      <c r="H110" s="20">
        <v>3.5</v>
      </c>
      <c r="I110" s="22">
        <f t="shared" si="1"/>
        <v>12.55</v>
      </c>
      <c r="J110" s="23">
        <v>22.0</v>
      </c>
      <c r="K110" s="18">
        <f t="shared" si="2"/>
        <v>34.55</v>
      </c>
      <c r="L110" s="7"/>
    </row>
    <row r="111">
      <c r="A111" s="1"/>
      <c r="B111" s="12" t="s">
        <v>136</v>
      </c>
      <c r="C111" s="13" t="s">
        <v>65</v>
      </c>
      <c r="D111" s="24">
        <v>4.15</v>
      </c>
      <c r="E111" s="13">
        <v>1.25</v>
      </c>
      <c r="F111" s="13">
        <v>4.5</v>
      </c>
      <c r="G111" s="13">
        <v>3.6</v>
      </c>
      <c r="H111" s="13">
        <v>4.75</v>
      </c>
      <c r="I111" s="25">
        <f t="shared" si="1"/>
        <v>18.25</v>
      </c>
      <c r="J111" s="17">
        <v>16.0</v>
      </c>
      <c r="K111" s="18">
        <f t="shared" si="2"/>
        <v>34.25</v>
      </c>
      <c r="L111" s="7"/>
    </row>
    <row r="112">
      <c r="A112" s="1"/>
      <c r="B112" s="19" t="s">
        <v>137</v>
      </c>
      <c r="C112" s="20" t="s">
        <v>34</v>
      </c>
      <c r="D112" s="21">
        <v>4.2</v>
      </c>
      <c r="E112" s="20">
        <v>4.625</v>
      </c>
      <c r="F112" s="20">
        <v>1.5</v>
      </c>
      <c r="G112" s="20">
        <v>4.233333333</v>
      </c>
      <c r="H112" s="20">
        <v>3.5</v>
      </c>
      <c r="I112" s="22">
        <f t="shared" si="1"/>
        <v>18.05833333</v>
      </c>
      <c r="J112" s="23">
        <v>16.0</v>
      </c>
      <c r="K112" s="18">
        <f t="shared" si="2"/>
        <v>34.05833333</v>
      </c>
      <c r="L112" s="7"/>
    </row>
    <row r="113">
      <c r="A113" s="1"/>
      <c r="B113" s="12" t="s">
        <v>138</v>
      </c>
      <c r="C113" s="13" t="s">
        <v>14</v>
      </c>
      <c r="D113" s="24">
        <v>5.15</v>
      </c>
      <c r="E113" s="13">
        <v>4.0</v>
      </c>
      <c r="F113" s="13">
        <v>5.0</v>
      </c>
      <c r="G113" s="13">
        <v>5.25</v>
      </c>
      <c r="H113" s="13">
        <v>2.5</v>
      </c>
      <c r="I113" s="25">
        <f t="shared" si="1"/>
        <v>21.9</v>
      </c>
      <c r="J113" s="17">
        <v>12.0</v>
      </c>
      <c r="K113" s="18">
        <f t="shared" si="2"/>
        <v>33.9</v>
      </c>
      <c r="L113" s="7"/>
    </row>
    <row r="114">
      <c r="A114" s="1"/>
      <c r="B114" s="19" t="s">
        <v>139</v>
      </c>
      <c r="C114" s="20" t="s">
        <v>53</v>
      </c>
      <c r="D114" s="21">
        <v>2.4</v>
      </c>
      <c r="E114" s="20">
        <v>4.25</v>
      </c>
      <c r="F114" s="20">
        <v>0.75</v>
      </c>
      <c r="G114" s="20">
        <v>3.9</v>
      </c>
      <c r="H114" s="20">
        <v>3.5</v>
      </c>
      <c r="I114" s="22">
        <f t="shared" si="1"/>
        <v>14.8</v>
      </c>
      <c r="J114" s="23">
        <v>18.0</v>
      </c>
      <c r="K114" s="18">
        <f t="shared" si="2"/>
        <v>32.8</v>
      </c>
      <c r="L114" s="7"/>
    </row>
    <row r="115">
      <c r="A115" s="1"/>
      <c r="B115" s="12" t="s">
        <v>140</v>
      </c>
      <c r="C115" s="13" t="s">
        <v>29</v>
      </c>
      <c r="D115" s="24">
        <v>6.2</v>
      </c>
      <c r="E115" s="13">
        <v>6.0</v>
      </c>
      <c r="F115" s="13">
        <v>9.0</v>
      </c>
      <c r="G115" s="13">
        <v>6.9</v>
      </c>
      <c r="H115" s="13">
        <v>4.0</v>
      </c>
      <c r="I115" s="25">
        <f t="shared" si="1"/>
        <v>32.1</v>
      </c>
      <c r="J115" s="17" t="s">
        <v>141</v>
      </c>
      <c r="K115" s="18">
        <f t="shared" si="2"/>
        <v>32.1</v>
      </c>
      <c r="L115" s="7"/>
    </row>
    <row r="116">
      <c r="A116" s="1"/>
      <c r="B116" s="19" t="s">
        <v>142</v>
      </c>
      <c r="C116" s="20" t="s">
        <v>39</v>
      </c>
      <c r="D116" s="21">
        <v>1.5</v>
      </c>
      <c r="E116" s="20">
        <v>1.5</v>
      </c>
      <c r="F116" s="20">
        <v>0.0</v>
      </c>
      <c r="G116" s="20">
        <v>0.0</v>
      </c>
      <c r="H116" s="20">
        <v>0.0</v>
      </c>
      <c r="I116" s="22">
        <f t="shared" si="1"/>
        <v>3</v>
      </c>
      <c r="J116" s="23">
        <v>24.0</v>
      </c>
      <c r="K116" s="18">
        <f t="shared" si="2"/>
        <v>27</v>
      </c>
      <c r="L116" s="7"/>
    </row>
    <row r="117">
      <c r="A117" s="1"/>
      <c r="B117" s="12" t="s">
        <v>143</v>
      </c>
      <c r="C117" s="13" t="s">
        <v>39</v>
      </c>
      <c r="D117" s="24">
        <v>0.0</v>
      </c>
      <c r="E117" s="13">
        <v>0.0</v>
      </c>
      <c r="F117" s="13">
        <v>0.0</v>
      </c>
      <c r="G117" s="13">
        <v>0.0</v>
      </c>
      <c r="H117" s="13">
        <v>0.0</v>
      </c>
      <c r="I117" s="25">
        <f t="shared" si="1"/>
        <v>0</v>
      </c>
      <c r="J117" s="17">
        <v>22.0</v>
      </c>
      <c r="K117" s="18">
        <f t="shared" si="2"/>
        <v>22</v>
      </c>
      <c r="L117" s="7"/>
    </row>
    <row r="118">
      <c r="A118" s="1"/>
      <c r="B118" s="19" t="s">
        <v>144</v>
      </c>
      <c r="C118" s="20" t="s">
        <v>39</v>
      </c>
      <c r="D118" s="26">
        <v>1.25</v>
      </c>
      <c r="E118" s="27">
        <v>1.5</v>
      </c>
      <c r="F118" s="27">
        <v>0.0</v>
      </c>
      <c r="G118" s="27">
        <v>0.0</v>
      </c>
      <c r="H118" s="27">
        <v>3.5</v>
      </c>
      <c r="I118" s="28">
        <f t="shared" si="1"/>
        <v>6.25</v>
      </c>
      <c r="J118" s="23">
        <v>12.0</v>
      </c>
      <c r="K118" s="29">
        <f t="shared" si="2"/>
        <v>18.25</v>
      </c>
      <c r="L118" s="7"/>
    </row>
    <row r="119">
      <c r="A119" s="1"/>
      <c r="B119" s="7"/>
      <c r="C119" s="7"/>
      <c r="D119" s="7"/>
      <c r="E119" s="7"/>
      <c r="F119" s="7"/>
      <c r="G119" s="7"/>
      <c r="H119" s="7"/>
      <c r="I119" s="7"/>
      <c r="J119" s="30"/>
      <c r="K119" s="31"/>
      <c r="L119" s="7"/>
    </row>
  </sheetData>
  <mergeCells count="5">
    <mergeCell ref="B1:B2"/>
    <mergeCell ref="C1:C2"/>
    <mergeCell ref="D1:I1"/>
    <mergeCell ref="J1:J2"/>
    <mergeCell ref="K1:K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36.13"/>
    <col customWidth="1" min="12" max="12" width="4.25"/>
  </cols>
  <sheetData>
    <row r="1">
      <c r="A1" s="1"/>
      <c r="B1" s="32" t="s">
        <v>145</v>
      </c>
      <c r="D1" s="33" t="s">
        <v>2</v>
      </c>
      <c r="J1" s="34" t="s">
        <v>3</v>
      </c>
      <c r="K1" s="35" t="s">
        <v>4</v>
      </c>
      <c r="L1" s="7"/>
    </row>
    <row r="2">
      <c r="A2" s="1"/>
      <c r="B2" s="36" t="s">
        <v>0</v>
      </c>
      <c r="C2" s="33" t="s">
        <v>1</v>
      </c>
      <c r="D2" s="37" t="s">
        <v>5</v>
      </c>
      <c r="E2" s="38" t="s">
        <v>6</v>
      </c>
      <c r="F2" s="38" t="s">
        <v>7</v>
      </c>
      <c r="G2" s="38" t="s">
        <v>8</v>
      </c>
      <c r="H2" s="38" t="s">
        <v>9</v>
      </c>
      <c r="I2" s="39" t="s">
        <v>146</v>
      </c>
      <c r="J2" s="40"/>
      <c r="K2" s="41"/>
      <c r="L2" s="7"/>
    </row>
    <row r="3">
      <c r="A3" s="1"/>
      <c r="B3" s="42" t="s">
        <v>147</v>
      </c>
      <c r="C3" s="43" t="s">
        <v>34</v>
      </c>
      <c r="D3" s="44">
        <v>5.0</v>
      </c>
      <c r="E3" s="45">
        <v>3.0</v>
      </c>
      <c r="F3" s="45">
        <v>7.0</v>
      </c>
      <c r="G3" s="45">
        <v>6.0</v>
      </c>
      <c r="H3" s="45">
        <v>4.5</v>
      </c>
      <c r="I3" s="46">
        <f t="shared" ref="I3:I119" si="1">SUM(D3:H3)</f>
        <v>25.5</v>
      </c>
      <c r="J3" s="47">
        <v>28.0</v>
      </c>
      <c r="K3" s="48">
        <f t="shared" ref="K3:K119" si="2">SUM(I3:J3)</f>
        <v>53.5</v>
      </c>
      <c r="L3" s="7"/>
    </row>
    <row r="4">
      <c r="A4" s="1"/>
      <c r="B4" s="49" t="s">
        <v>148</v>
      </c>
      <c r="C4" s="50" t="s">
        <v>16</v>
      </c>
      <c r="D4" s="51">
        <v>6.0</v>
      </c>
      <c r="E4" s="50">
        <v>8.0</v>
      </c>
      <c r="F4" s="50">
        <v>6.0</v>
      </c>
      <c r="G4" s="50">
        <v>5.0</v>
      </c>
      <c r="H4" s="50">
        <v>7.0</v>
      </c>
      <c r="I4" s="52">
        <f t="shared" si="1"/>
        <v>32</v>
      </c>
      <c r="J4" s="53">
        <v>38.0</v>
      </c>
      <c r="K4" s="48">
        <f t="shared" si="2"/>
        <v>70</v>
      </c>
      <c r="L4" s="7"/>
    </row>
    <row r="5">
      <c r="A5" s="1"/>
      <c r="B5" s="42" t="s">
        <v>149</v>
      </c>
      <c r="C5" s="43" t="s">
        <v>12</v>
      </c>
      <c r="D5" s="54">
        <v>1.0</v>
      </c>
      <c r="E5" s="43">
        <v>0.0</v>
      </c>
      <c r="F5" s="43">
        <v>2.5</v>
      </c>
      <c r="G5" s="43">
        <v>4.0</v>
      </c>
      <c r="H5" s="43">
        <v>3.0</v>
      </c>
      <c r="I5" s="55">
        <f t="shared" si="1"/>
        <v>10.5</v>
      </c>
      <c r="J5" s="47">
        <v>30.0</v>
      </c>
      <c r="K5" s="48">
        <f t="shared" si="2"/>
        <v>40.5</v>
      </c>
      <c r="L5" s="7"/>
    </row>
    <row r="6">
      <c r="A6" s="1"/>
      <c r="B6" s="49" t="s">
        <v>150</v>
      </c>
      <c r="C6" s="50" t="s">
        <v>151</v>
      </c>
      <c r="D6" s="51">
        <v>2.0</v>
      </c>
      <c r="E6" s="50">
        <v>3.5</v>
      </c>
      <c r="F6" s="50">
        <v>0.0</v>
      </c>
      <c r="G6" s="50">
        <v>3.5</v>
      </c>
      <c r="H6" s="50">
        <v>2.0</v>
      </c>
      <c r="I6" s="52">
        <f t="shared" si="1"/>
        <v>11</v>
      </c>
      <c r="J6" s="53">
        <v>18.0</v>
      </c>
      <c r="K6" s="48">
        <f t="shared" si="2"/>
        <v>29</v>
      </c>
      <c r="L6" s="7"/>
    </row>
    <row r="7">
      <c r="A7" s="1"/>
      <c r="B7" s="42" t="s">
        <v>152</v>
      </c>
      <c r="C7" s="43" t="s">
        <v>14</v>
      </c>
      <c r="D7" s="54">
        <v>5.0</v>
      </c>
      <c r="E7" s="43">
        <v>3.5</v>
      </c>
      <c r="F7" s="43">
        <v>3.75</v>
      </c>
      <c r="G7" s="43">
        <v>8.5</v>
      </c>
      <c r="H7" s="43">
        <v>8.0</v>
      </c>
      <c r="I7" s="55">
        <f t="shared" si="1"/>
        <v>28.75</v>
      </c>
      <c r="J7" s="47">
        <v>24.0</v>
      </c>
      <c r="K7" s="48">
        <f t="shared" si="2"/>
        <v>52.75</v>
      </c>
      <c r="L7" s="7"/>
    </row>
    <row r="8">
      <c r="A8" s="1"/>
      <c r="B8" s="49" t="s">
        <v>153</v>
      </c>
      <c r="C8" s="50" t="s">
        <v>154</v>
      </c>
      <c r="D8" s="51">
        <v>4.0</v>
      </c>
      <c r="E8" s="50">
        <v>5.5</v>
      </c>
      <c r="F8" s="50">
        <v>2.75</v>
      </c>
      <c r="G8" s="50">
        <v>2.5</v>
      </c>
      <c r="H8" s="50">
        <v>8.0</v>
      </c>
      <c r="I8" s="52">
        <f t="shared" si="1"/>
        <v>22.75</v>
      </c>
      <c r="J8" s="53">
        <v>30.0</v>
      </c>
      <c r="K8" s="48">
        <f t="shared" si="2"/>
        <v>52.75</v>
      </c>
      <c r="L8" s="7"/>
    </row>
    <row r="9">
      <c r="A9" s="1"/>
      <c r="B9" s="42" t="s">
        <v>155</v>
      </c>
      <c r="C9" s="43" t="s">
        <v>19</v>
      </c>
      <c r="D9" s="54">
        <v>4.0</v>
      </c>
      <c r="E9" s="43">
        <v>4.0</v>
      </c>
      <c r="F9" s="43">
        <v>3.75</v>
      </c>
      <c r="G9" s="43">
        <v>5.0</v>
      </c>
      <c r="H9" s="43">
        <v>2.5</v>
      </c>
      <c r="I9" s="55">
        <f t="shared" si="1"/>
        <v>19.25</v>
      </c>
      <c r="J9" s="47">
        <v>26.0</v>
      </c>
      <c r="K9" s="48">
        <f t="shared" si="2"/>
        <v>45.25</v>
      </c>
      <c r="L9" s="7"/>
    </row>
    <row r="10">
      <c r="A10" s="1"/>
      <c r="B10" s="49" t="s">
        <v>156</v>
      </c>
      <c r="C10" s="50" t="s">
        <v>67</v>
      </c>
      <c r="D10" s="51">
        <v>3.5</v>
      </c>
      <c r="E10" s="50">
        <v>1.0</v>
      </c>
      <c r="F10" s="50">
        <v>4.0</v>
      </c>
      <c r="G10" s="50">
        <v>9.25</v>
      </c>
      <c r="H10" s="50">
        <v>9.0</v>
      </c>
      <c r="I10" s="52">
        <f t="shared" si="1"/>
        <v>26.75</v>
      </c>
      <c r="J10" s="53">
        <v>30.0</v>
      </c>
      <c r="K10" s="48">
        <f t="shared" si="2"/>
        <v>56.75</v>
      </c>
      <c r="L10" s="7"/>
    </row>
    <row r="11">
      <c r="A11" s="1"/>
      <c r="B11" s="42" t="s">
        <v>157</v>
      </c>
      <c r="C11" s="43" t="s">
        <v>16</v>
      </c>
      <c r="D11" s="54">
        <v>7.0</v>
      </c>
      <c r="E11" s="43">
        <v>3.0</v>
      </c>
      <c r="F11" s="43">
        <v>5.5</v>
      </c>
      <c r="G11" s="43">
        <v>3.25</v>
      </c>
      <c r="H11" s="43">
        <v>6.0</v>
      </c>
      <c r="I11" s="55">
        <f t="shared" si="1"/>
        <v>24.75</v>
      </c>
      <c r="J11" s="47">
        <v>36.0</v>
      </c>
      <c r="K11" s="48">
        <f t="shared" si="2"/>
        <v>60.75</v>
      </c>
      <c r="L11" s="7"/>
    </row>
    <row r="12">
      <c r="A12" s="1"/>
      <c r="B12" s="49" t="s">
        <v>158</v>
      </c>
      <c r="C12" s="50" t="s">
        <v>19</v>
      </c>
      <c r="D12" s="51">
        <v>4.0</v>
      </c>
      <c r="E12" s="50">
        <v>4.5</v>
      </c>
      <c r="F12" s="50">
        <v>5.0</v>
      </c>
      <c r="G12" s="50">
        <v>4.5</v>
      </c>
      <c r="H12" s="50">
        <v>2.0</v>
      </c>
      <c r="I12" s="52">
        <f t="shared" si="1"/>
        <v>20</v>
      </c>
      <c r="J12" s="53">
        <v>18.0</v>
      </c>
      <c r="K12" s="48">
        <f t="shared" si="2"/>
        <v>38</v>
      </c>
      <c r="L12" s="7"/>
    </row>
    <row r="13">
      <c r="A13" s="1"/>
      <c r="B13" s="42" t="s">
        <v>159</v>
      </c>
      <c r="C13" s="43" t="s">
        <v>65</v>
      </c>
      <c r="D13" s="54">
        <v>0.0</v>
      </c>
      <c r="E13" s="43">
        <v>4.5</v>
      </c>
      <c r="F13" s="43">
        <v>1.0</v>
      </c>
      <c r="G13" s="43">
        <v>1.5</v>
      </c>
      <c r="H13" s="43">
        <v>0.5</v>
      </c>
      <c r="I13" s="55">
        <f t="shared" si="1"/>
        <v>7.5</v>
      </c>
      <c r="J13" s="47">
        <v>20.0</v>
      </c>
      <c r="K13" s="48">
        <f t="shared" si="2"/>
        <v>27.5</v>
      </c>
      <c r="L13" s="7"/>
    </row>
    <row r="14">
      <c r="A14" s="1"/>
      <c r="B14" s="49" t="s">
        <v>160</v>
      </c>
      <c r="C14" s="50" t="s">
        <v>154</v>
      </c>
      <c r="D14" s="51">
        <v>4.0</v>
      </c>
      <c r="E14" s="50">
        <v>3.0</v>
      </c>
      <c r="F14" s="50">
        <v>1.0</v>
      </c>
      <c r="G14" s="50">
        <v>1.0</v>
      </c>
      <c r="H14" s="50">
        <v>5.0</v>
      </c>
      <c r="I14" s="52">
        <f t="shared" si="1"/>
        <v>14</v>
      </c>
      <c r="J14" s="53">
        <v>20.0</v>
      </c>
      <c r="K14" s="48">
        <f t="shared" si="2"/>
        <v>34</v>
      </c>
      <c r="L14" s="7"/>
    </row>
    <row r="15">
      <c r="A15" s="1"/>
      <c r="B15" s="42" t="s">
        <v>161</v>
      </c>
      <c r="C15" s="43" t="s">
        <v>34</v>
      </c>
      <c r="D15" s="54">
        <v>4.0</v>
      </c>
      <c r="E15" s="43">
        <v>4.0</v>
      </c>
      <c r="F15" s="43">
        <v>6.5</v>
      </c>
      <c r="G15" s="43">
        <v>4.0</v>
      </c>
      <c r="H15" s="43">
        <v>3.5</v>
      </c>
      <c r="I15" s="55">
        <f t="shared" si="1"/>
        <v>22</v>
      </c>
      <c r="J15" s="47">
        <v>32.0</v>
      </c>
      <c r="K15" s="48">
        <f t="shared" si="2"/>
        <v>54</v>
      </c>
      <c r="L15" s="7"/>
    </row>
    <row r="16">
      <c r="A16" s="1"/>
      <c r="B16" s="49" t="s">
        <v>162</v>
      </c>
      <c r="C16" s="50" t="s">
        <v>154</v>
      </c>
      <c r="D16" s="51">
        <v>3.0</v>
      </c>
      <c r="E16" s="50">
        <v>3.0</v>
      </c>
      <c r="F16" s="50">
        <v>2.25</v>
      </c>
      <c r="G16" s="50">
        <v>4.0</v>
      </c>
      <c r="H16" s="50">
        <v>0.0</v>
      </c>
      <c r="I16" s="52">
        <f t="shared" si="1"/>
        <v>12.25</v>
      </c>
      <c r="J16" s="53">
        <v>24.0</v>
      </c>
      <c r="K16" s="48">
        <f t="shared" si="2"/>
        <v>36.25</v>
      </c>
      <c r="L16" s="7"/>
    </row>
    <row r="17">
      <c r="A17" s="1"/>
      <c r="B17" s="42" t="s">
        <v>163</v>
      </c>
      <c r="C17" s="43" t="s">
        <v>151</v>
      </c>
      <c r="D17" s="54">
        <v>0.5</v>
      </c>
      <c r="E17" s="43">
        <v>2.5</v>
      </c>
      <c r="F17" s="43">
        <v>0.0</v>
      </c>
      <c r="G17" s="43">
        <v>3.5</v>
      </c>
      <c r="H17" s="43">
        <v>2.5</v>
      </c>
      <c r="I17" s="55">
        <f t="shared" si="1"/>
        <v>9</v>
      </c>
      <c r="J17" s="47">
        <v>24.0</v>
      </c>
      <c r="K17" s="48">
        <f t="shared" si="2"/>
        <v>33</v>
      </c>
      <c r="L17" s="7"/>
    </row>
    <row r="18">
      <c r="A18" s="1"/>
      <c r="B18" s="49" t="s">
        <v>164</v>
      </c>
      <c r="C18" s="50" t="s">
        <v>165</v>
      </c>
      <c r="D18" s="51">
        <v>1.5</v>
      </c>
      <c r="E18" s="50">
        <v>4.5</v>
      </c>
      <c r="F18" s="50">
        <v>1.75</v>
      </c>
      <c r="G18" s="50">
        <v>1.0</v>
      </c>
      <c r="H18" s="50">
        <v>0.0</v>
      </c>
      <c r="I18" s="52">
        <f t="shared" si="1"/>
        <v>8.75</v>
      </c>
      <c r="J18" s="53">
        <v>24.0</v>
      </c>
      <c r="K18" s="48">
        <f t="shared" si="2"/>
        <v>32.75</v>
      </c>
      <c r="L18" s="7"/>
    </row>
    <row r="19">
      <c r="A19" s="1"/>
      <c r="B19" s="42" t="s">
        <v>166</v>
      </c>
      <c r="C19" s="43" t="s">
        <v>36</v>
      </c>
      <c r="D19" s="54">
        <v>2.0</v>
      </c>
      <c r="E19" s="43">
        <v>2.0</v>
      </c>
      <c r="F19" s="43">
        <v>2.0</v>
      </c>
      <c r="G19" s="43">
        <v>5.0</v>
      </c>
      <c r="H19" s="43">
        <v>4.5</v>
      </c>
      <c r="I19" s="55">
        <f t="shared" si="1"/>
        <v>15.5</v>
      </c>
      <c r="J19" s="47">
        <v>32.0</v>
      </c>
      <c r="K19" s="48">
        <f t="shared" si="2"/>
        <v>47.5</v>
      </c>
      <c r="L19" s="7"/>
    </row>
    <row r="20">
      <c r="A20" s="1"/>
      <c r="B20" s="49" t="s">
        <v>167</v>
      </c>
      <c r="C20" s="50" t="s">
        <v>168</v>
      </c>
      <c r="D20" s="51">
        <v>2.25</v>
      </c>
      <c r="E20" s="50">
        <v>7.0</v>
      </c>
      <c r="F20" s="50">
        <v>4.5</v>
      </c>
      <c r="G20" s="50">
        <v>9.5</v>
      </c>
      <c r="H20" s="50">
        <v>4.5</v>
      </c>
      <c r="I20" s="52">
        <f t="shared" si="1"/>
        <v>27.75</v>
      </c>
      <c r="J20" s="53">
        <v>26.0</v>
      </c>
      <c r="K20" s="48">
        <f t="shared" si="2"/>
        <v>53.75</v>
      </c>
      <c r="L20" s="7"/>
    </row>
    <row r="21">
      <c r="A21" s="1"/>
      <c r="B21" s="42" t="s">
        <v>169</v>
      </c>
      <c r="C21" s="43" t="s">
        <v>34</v>
      </c>
      <c r="D21" s="54">
        <v>4.5</v>
      </c>
      <c r="E21" s="43">
        <v>1.0</v>
      </c>
      <c r="F21" s="43">
        <v>3.5</v>
      </c>
      <c r="G21" s="43">
        <v>5.0</v>
      </c>
      <c r="H21" s="43">
        <v>0.5</v>
      </c>
      <c r="I21" s="55">
        <f t="shared" si="1"/>
        <v>14.5</v>
      </c>
      <c r="J21" s="47">
        <v>24.0</v>
      </c>
      <c r="K21" s="48">
        <f t="shared" si="2"/>
        <v>38.5</v>
      </c>
      <c r="L21" s="7"/>
    </row>
    <row r="22">
      <c r="A22" s="1"/>
      <c r="B22" s="49" t="s">
        <v>170</v>
      </c>
      <c r="C22" s="50" t="s">
        <v>168</v>
      </c>
      <c r="D22" s="51">
        <v>6.0</v>
      </c>
      <c r="E22" s="50">
        <v>5.0</v>
      </c>
      <c r="F22" s="50">
        <v>5.5</v>
      </c>
      <c r="G22" s="50">
        <v>6.5</v>
      </c>
      <c r="H22" s="50">
        <v>5.75</v>
      </c>
      <c r="I22" s="52">
        <f t="shared" si="1"/>
        <v>28.75</v>
      </c>
      <c r="J22" s="53">
        <v>30.0</v>
      </c>
      <c r="K22" s="48">
        <f t="shared" si="2"/>
        <v>58.75</v>
      </c>
      <c r="L22" s="7"/>
    </row>
    <row r="23">
      <c r="A23" s="1"/>
      <c r="B23" s="42" t="s">
        <v>171</v>
      </c>
      <c r="C23" s="43" t="s">
        <v>31</v>
      </c>
      <c r="D23" s="54">
        <v>5.0</v>
      </c>
      <c r="E23" s="43">
        <v>4.0</v>
      </c>
      <c r="F23" s="43">
        <v>4.25</v>
      </c>
      <c r="G23" s="43">
        <v>6.5</v>
      </c>
      <c r="H23" s="43">
        <v>6.0</v>
      </c>
      <c r="I23" s="55">
        <f t="shared" si="1"/>
        <v>25.75</v>
      </c>
      <c r="J23" s="47">
        <v>30.0</v>
      </c>
      <c r="K23" s="48">
        <f t="shared" si="2"/>
        <v>55.75</v>
      </c>
      <c r="L23" s="7"/>
    </row>
    <row r="24">
      <c r="A24" s="1"/>
      <c r="B24" s="49" t="s">
        <v>172</v>
      </c>
      <c r="C24" s="50" t="s">
        <v>34</v>
      </c>
      <c r="D24" s="51">
        <v>4.0</v>
      </c>
      <c r="E24" s="50">
        <v>3.0</v>
      </c>
      <c r="F24" s="50">
        <v>3.5</v>
      </c>
      <c r="G24" s="50">
        <v>5.5</v>
      </c>
      <c r="H24" s="50">
        <v>2.0</v>
      </c>
      <c r="I24" s="52">
        <f t="shared" si="1"/>
        <v>18</v>
      </c>
      <c r="J24" s="53">
        <v>28.0</v>
      </c>
      <c r="K24" s="48">
        <f t="shared" si="2"/>
        <v>46</v>
      </c>
      <c r="L24" s="7"/>
    </row>
    <row r="25">
      <c r="A25" s="1"/>
      <c r="B25" s="42" t="s">
        <v>173</v>
      </c>
      <c r="C25" s="43" t="s">
        <v>12</v>
      </c>
      <c r="D25" s="54">
        <v>5.0</v>
      </c>
      <c r="E25" s="43">
        <v>5.0</v>
      </c>
      <c r="F25" s="43">
        <v>2.0</v>
      </c>
      <c r="G25" s="43">
        <v>6.0</v>
      </c>
      <c r="H25" s="43">
        <v>2.5</v>
      </c>
      <c r="I25" s="55">
        <f t="shared" si="1"/>
        <v>20.5</v>
      </c>
      <c r="J25" s="47">
        <v>22.0</v>
      </c>
      <c r="K25" s="48">
        <f t="shared" si="2"/>
        <v>42.5</v>
      </c>
      <c r="L25" s="7"/>
    </row>
    <row r="26">
      <c r="A26" s="1"/>
      <c r="B26" s="49" t="s">
        <v>174</v>
      </c>
      <c r="C26" s="50" t="s">
        <v>14</v>
      </c>
      <c r="D26" s="51">
        <v>1.0</v>
      </c>
      <c r="E26" s="50">
        <v>3.0</v>
      </c>
      <c r="F26" s="50">
        <v>5.25</v>
      </c>
      <c r="G26" s="50">
        <v>1.0</v>
      </c>
      <c r="H26" s="50">
        <v>9.0</v>
      </c>
      <c r="I26" s="52">
        <f t="shared" si="1"/>
        <v>19.25</v>
      </c>
      <c r="J26" s="53">
        <v>24.0</v>
      </c>
      <c r="K26" s="48">
        <f t="shared" si="2"/>
        <v>43.25</v>
      </c>
      <c r="L26" s="7"/>
    </row>
    <row r="27">
      <c r="A27" s="1"/>
      <c r="B27" s="42" t="s">
        <v>175</v>
      </c>
      <c r="C27" s="43" t="s">
        <v>154</v>
      </c>
      <c r="D27" s="54">
        <v>6.5</v>
      </c>
      <c r="E27" s="43">
        <v>3.0</v>
      </c>
      <c r="F27" s="43">
        <v>1.5</v>
      </c>
      <c r="G27" s="43">
        <v>3.25</v>
      </c>
      <c r="H27" s="43">
        <v>6.0</v>
      </c>
      <c r="I27" s="55">
        <f t="shared" si="1"/>
        <v>20.25</v>
      </c>
      <c r="J27" s="47">
        <v>26.0</v>
      </c>
      <c r="K27" s="48">
        <f t="shared" si="2"/>
        <v>46.25</v>
      </c>
      <c r="L27" s="7"/>
    </row>
    <row r="28">
      <c r="A28" s="1"/>
      <c r="B28" s="49" t="s">
        <v>176</v>
      </c>
      <c r="C28" s="50" t="s">
        <v>177</v>
      </c>
      <c r="D28" s="51">
        <v>4.5</v>
      </c>
      <c r="E28" s="50">
        <v>6.0</v>
      </c>
      <c r="F28" s="50">
        <v>2.25</v>
      </c>
      <c r="G28" s="50">
        <v>6.25</v>
      </c>
      <c r="H28" s="50">
        <v>1.5</v>
      </c>
      <c r="I28" s="52">
        <f t="shared" si="1"/>
        <v>20.5</v>
      </c>
      <c r="J28" s="51">
        <v>22.0</v>
      </c>
      <c r="K28" s="48">
        <f t="shared" si="2"/>
        <v>42.5</v>
      </c>
      <c r="L28" s="7"/>
    </row>
    <row r="29">
      <c r="A29" s="1"/>
      <c r="B29" s="42" t="s">
        <v>178</v>
      </c>
      <c r="C29" s="43" t="s">
        <v>65</v>
      </c>
      <c r="D29" s="54">
        <v>6.5</v>
      </c>
      <c r="E29" s="43">
        <v>3.0</v>
      </c>
      <c r="F29" s="43">
        <v>4.0</v>
      </c>
      <c r="G29" s="43">
        <v>6.5</v>
      </c>
      <c r="H29" s="43">
        <v>6.0</v>
      </c>
      <c r="I29" s="55">
        <f t="shared" si="1"/>
        <v>26</v>
      </c>
      <c r="J29" s="47">
        <v>36.0</v>
      </c>
      <c r="K29" s="48">
        <f t="shared" si="2"/>
        <v>62</v>
      </c>
      <c r="L29" s="7"/>
    </row>
    <row r="30">
      <c r="A30" s="1"/>
      <c r="B30" s="49" t="s">
        <v>179</v>
      </c>
      <c r="C30" s="50" t="s">
        <v>65</v>
      </c>
      <c r="D30" s="51">
        <v>5.5</v>
      </c>
      <c r="E30" s="50">
        <v>6.0</v>
      </c>
      <c r="F30" s="50">
        <v>5.75</v>
      </c>
      <c r="G30" s="50">
        <v>5.0</v>
      </c>
      <c r="H30" s="50">
        <v>8.5</v>
      </c>
      <c r="I30" s="52">
        <f t="shared" si="1"/>
        <v>30.75</v>
      </c>
      <c r="J30" s="53">
        <v>30.0</v>
      </c>
      <c r="K30" s="48">
        <f t="shared" si="2"/>
        <v>60.75</v>
      </c>
      <c r="L30" s="7"/>
    </row>
    <row r="31">
      <c r="A31" s="1"/>
      <c r="B31" s="42" t="s">
        <v>180</v>
      </c>
      <c r="C31" s="43" t="s">
        <v>34</v>
      </c>
      <c r="D31" s="54">
        <v>3.5</v>
      </c>
      <c r="E31" s="43">
        <v>7.5</v>
      </c>
      <c r="F31" s="43">
        <v>3.5</v>
      </c>
      <c r="G31" s="43">
        <v>6.75</v>
      </c>
      <c r="H31" s="43">
        <v>3.0</v>
      </c>
      <c r="I31" s="55">
        <f t="shared" si="1"/>
        <v>24.25</v>
      </c>
      <c r="J31" s="47">
        <v>26.0</v>
      </c>
      <c r="K31" s="48">
        <f t="shared" si="2"/>
        <v>50.25</v>
      </c>
      <c r="L31" s="7"/>
    </row>
    <row r="32">
      <c r="A32" s="1"/>
      <c r="B32" s="49" t="s">
        <v>181</v>
      </c>
      <c r="C32" s="50" t="s">
        <v>36</v>
      </c>
      <c r="D32" s="51">
        <v>2.0</v>
      </c>
      <c r="E32" s="50">
        <v>6.0</v>
      </c>
      <c r="F32" s="50">
        <v>1.0</v>
      </c>
      <c r="G32" s="50">
        <v>4.0</v>
      </c>
      <c r="H32" s="50">
        <v>2.0</v>
      </c>
      <c r="I32" s="52">
        <f t="shared" si="1"/>
        <v>15</v>
      </c>
      <c r="J32" s="53">
        <v>28.0</v>
      </c>
      <c r="K32" s="48">
        <f t="shared" si="2"/>
        <v>43</v>
      </c>
      <c r="L32" s="7"/>
    </row>
    <row r="33">
      <c r="A33" s="1"/>
      <c r="B33" s="42" t="s">
        <v>182</v>
      </c>
      <c r="C33" s="43" t="s">
        <v>151</v>
      </c>
      <c r="D33" s="54">
        <v>4.0</v>
      </c>
      <c r="E33" s="43">
        <v>3.5</v>
      </c>
      <c r="F33" s="43">
        <v>3.5</v>
      </c>
      <c r="G33" s="43">
        <v>7.75</v>
      </c>
      <c r="H33" s="43">
        <v>3.0</v>
      </c>
      <c r="I33" s="55">
        <f t="shared" si="1"/>
        <v>21.75</v>
      </c>
      <c r="J33" s="47">
        <v>32.0</v>
      </c>
      <c r="K33" s="48">
        <f t="shared" si="2"/>
        <v>53.75</v>
      </c>
      <c r="L33" s="7"/>
    </row>
    <row r="34">
      <c r="A34" s="1"/>
      <c r="B34" s="49" t="s">
        <v>183</v>
      </c>
      <c r="C34" s="50" t="s">
        <v>14</v>
      </c>
      <c r="D34" s="51">
        <v>4.5</v>
      </c>
      <c r="E34" s="50">
        <v>5.0</v>
      </c>
      <c r="F34" s="50">
        <v>2.5</v>
      </c>
      <c r="G34" s="50">
        <v>4.75</v>
      </c>
      <c r="H34" s="50">
        <v>2.5</v>
      </c>
      <c r="I34" s="52">
        <f t="shared" si="1"/>
        <v>19.25</v>
      </c>
      <c r="J34" s="53">
        <v>20.0</v>
      </c>
      <c r="K34" s="48">
        <f t="shared" si="2"/>
        <v>39.25</v>
      </c>
      <c r="L34" s="7"/>
    </row>
    <row r="35">
      <c r="A35" s="1"/>
      <c r="B35" s="42" t="s">
        <v>184</v>
      </c>
      <c r="C35" s="43" t="s">
        <v>16</v>
      </c>
      <c r="D35" s="54">
        <v>6.0</v>
      </c>
      <c r="E35" s="43">
        <v>7.0</v>
      </c>
      <c r="F35" s="43">
        <v>2.75</v>
      </c>
      <c r="G35" s="43">
        <v>5.0</v>
      </c>
      <c r="H35" s="43">
        <v>7.0</v>
      </c>
      <c r="I35" s="55">
        <f t="shared" si="1"/>
        <v>27.75</v>
      </c>
      <c r="J35" s="47">
        <v>32.0</v>
      </c>
      <c r="K35" s="48">
        <f t="shared" si="2"/>
        <v>59.75</v>
      </c>
      <c r="L35" s="7"/>
    </row>
    <row r="36">
      <c r="A36" s="1"/>
      <c r="B36" s="49" t="s">
        <v>185</v>
      </c>
      <c r="C36" s="50" t="s">
        <v>12</v>
      </c>
      <c r="D36" s="51">
        <v>6.0</v>
      </c>
      <c r="E36" s="50">
        <v>4.0</v>
      </c>
      <c r="F36" s="50">
        <v>5.25</v>
      </c>
      <c r="G36" s="50">
        <v>9.25</v>
      </c>
      <c r="H36" s="50">
        <v>7.25</v>
      </c>
      <c r="I36" s="52">
        <f t="shared" si="1"/>
        <v>31.75</v>
      </c>
      <c r="J36" s="53">
        <v>36.0</v>
      </c>
      <c r="K36" s="48">
        <f t="shared" si="2"/>
        <v>67.75</v>
      </c>
      <c r="L36" s="7"/>
    </row>
    <row r="37">
      <c r="A37" s="1"/>
      <c r="B37" s="42" t="s">
        <v>186</v>
      </c>
      <c r="C37" s="43" t="s">
        <v>154</v>
      </c>
      <c r="D37" s="54">
        <v>8.5</v>
      </c>
      <c r="E37" s="43">
        <v>3.0</v>
      </c>
      <c r="F37" s="43">
        <v>3.75</v>
      </c>
      <c r="G37" s="43">
        <v>8.0</v>
      </c>
      <c r="H37" s="43">
        <v>10.0</v>
      </c>
      <c r="I37" s="55">
        <f t="shared" si="1"/>
        <v>33.25</v>
      </c>
      <c r="J37" s="47">
        <v>30.0</v>
      </c>
      <c r="K37" s="48">
        <f t="shared" si="2"/>
        <v>63.25</v>
      </c>
      <c r="L37" s="7"/>
    </row>
    <row r="38">
      <c r="A38" s="1"/>
      <c r="B38" s="49" t="s">
        <v>187</v>
      </c>
      <c r="C38" s="50" t="s">
        <v>19</v>
      </c>
      <c r="D38" s="51">
        <v>4.5</v>
      </c>
      <c r="E38" s="50">
        <v>3.5</v>
      </c>
      <c r="F38" s="50">
        <v>3.5</v>
      </c>
      <c r="G38" s="50">
        <v>3.25</v>
      </c>
      <c r="H38" s="50">
        <v>4.0</v>
      </c>
      <c r="I38" s="52">
        <f t="shared" si="1"/>
        <v>18.75</v>
      </c>
      <c r="J38" s="53">
        <v>34.0</v>
      </c>
      <c r="K38" s="48">
        <f t="shared" si="2"/>
        <v>52.75</v>
      </c>
      <c r="L38" s="7"/>
    </row>
    <row r="39">
      <c r="A39" s="1"/>
      <c r="B39" s="42" t="s">
        <v>188</v>
      </c>
      <c r="C39" s="43" t="s">
        <v>16</v>
      </c>
      <c r="D39" s="54">
        <v>0.5</v>
      </c>
      <c r="E39" s="43">
        <v>6.0</v>
      </c>
      <c r="F39" s="43">
        <v>2.0</v>
      </c>
      <c r="G39" s="43">
        <v>3.0</v>
      </c>
      <c r="H39" s="43">
        <v>4.0</v>
      </c>
      <c r="I39" s="55">
        <f t="shared" si="1"/>
        <v>15.5</v>
      </c>
      <c r="J39" s="47">
        <v>20.0</v>
      </c>
      <c r="K39" s="48">
        <f t="shared" si="2"/>
        <v>35.5</v>
      </c>
      <c r="L39" s="7"/>
    </row>
    <row r="40">
      <c r="A40" s="1"/>
      <c r="B40" s="49" t="s">
        <v>189</v>
      </c>
      <c r="C40" s="50" t="s">
        <v>14</v>
      </c>
      <c r="D40" s="51">
        <v>5.0</v>
      </c>
      <c r="E40" s="50">
        <v>3.0</v>
      </c>
      <c r="F40" s="50">
        <v>3.5</v>
      </c>
      <c r="G40" s="50">
        <v>4.0</v>
      </c>
      <c r="H40" s="50">
        <v>6.0</v>
      </c>
      <c r="I40" s="52">
        <f t="shared" si="1"/>
        <v>21.5</v>
      </c>
      <c r="J40" s="53">
        <v>22.0</v>
      </c>
      <c r="K40" s="48">
        <f t="shared" si="2"/>
        <v>43.5</v>
      </c>
      <c r="L40" s="7"/>
    </row>
    <row r="41">
      <c r="A41" s="1"/>
      <c r="B41" s="42" t="s">
        <v>190</v>
      </c>
      <c r="C41" s="43" t="s">
        <v>165</v>
      </c>
      <c r="D41" s="54">
        <v>3.0</v>
      </c>
      <c r="E41" s="43">
        <v>5.0</v>
      </c>
      <c r="F41" s="43">
        <v>1.5</v>
      </c>
      <c r="G41" s="43">
        <v>5.0</v>
      </c>
      <c r="H41" s="43">
        <v>4.25</v>
      </c>
      <c r="I41" s="55">
        <f t="shared" si="1"/>
        <v>18.75</v>
      </c>
      <c r="J41" s="47">
        <v>22.0</v>
      </c>
      <c r="K41" s="48">
        <f t="shared" si="2"/>
        <v>40.75</v>
      </c>
      <c r="L41" s="7"/>
    </row>
    <row r="42">
      <c r="A42" s="1"/>
      <c r="B42" s="49" t="s">
        <v>191</v>
      </c>
      <c r="C42" s="50" t="s">
        <v>65</v>
      </c>
      <c r="D42" s="51">
        <v>5.5</v>
      </c>
      <c r="E42" s="50">
        <v>4.0</v>
      </c>
      <c r="F42" s="50">
        <v>3.75</v>
      </c>
      <c r="G42" s="50">
        <v>5.25</v>
      </c>
      <c r="H42" s="50">
        <v>4.0</v>
      </c>
      <c r="I42" s="52">
        <f t="shared" si="1"/>
        <v>22.5</v>
      </c>
      <c r="J42" s="53">
        <v>28.0</v>
      </c>
      <c r="K42" s="48">
        <f t="shared" si="2"/>
        <v>50.5</v>
      </c>
      <c r="L42" s="7"/>
    </row>
    <row r="43">
      <c r="A43" s="1"/>
      <c r="B43" s="42" t="s">
        <v>192</v>
      </c>
      <c r="C43" s="43" t="s">
        <v>16</v>
      </c>
      <c r="D43" s="54">
        <v>1.5</v>
      </c>
      <c r="E43" s="43">
        <v>4.0</v>
      </c>
      <c r="F43" s="43">
        <v>0.0</v>
      </c>
      <c r="G43" s="43">
        <v>0.0</v>
      </c>
      <c r="H43" s="43">
        <v>5.5</v>
      </c>
      <c r="I43" s="55">
        <f t="shared" si="1"/>
        <v>11</v>
      </c>
      <c r="J43" s="47">
        <v>18.0</v>
      </c>
      <c r="K43" s="48">
        <f t="shared" si="2"/>
        <v>29</v>
      </c>
      <c r="L43" s="7"/>
    </row>
    <row r="44">
      <c r="A44" s="1"/>
      <c r="B44" s="49" t="s">
        <v>193</v>
      </c>
      <c r="C44" s="50" t="s">
        <v>14</v>
      </c>
      <c r="D44" s="51">
        <v>5.5</v>
      </c>
      <c r="E44" s="50">
        <v>6.0</v>
      </c>
      <c r="F44" s="50">
        <v>5.5</v>
      </c>
      <c r="G44" s="50">
        <v>4.0</v>
      </c>
      <c r="H44" s="50">
        <v>4.0</v>
      </c>
      <c r="I44" s="52">
        <f t="shared" si="1"/>
        <v>25</v>
      </c>
      <c r="J44" s="53">
        <v>32.0</v>
      </c>
      <c r="K44" s="48">
        <f t="shared" si="2"/>
        <v>57</v>
      </c>
      <c r="L44" s="7"/>
    </row>
    <row r="45">
      <c r="A45" s="1"/>
      <c r="B45" s="42" t="s">
        <v>194</v>
      </c>
      <c r="C45" s="43" t="s">
        <v>65</v>
      </c>
      <c r="D45" s="54">
        <v>3.0</v>
      </c>
      <c r="E45" s="43">
        <v>0.0</v>
      </c>
      <c r="F45" s="43">
        <v>2.0</v>
      </c>
      <c r="G45" s="43">
        <v>3.25</v>
      </c>
      <c r="H45" s="43">
        <v>3.75</v>
      </c>
      <c r="I45" s="55">
        <f t="shared" si="1"/>
        <v>12</v>
      </c>
      <c r="J45" s="47">
        <v>32.0</v>
      </c>
      <c r="K45" s="48">
        <f t="shared" si="2"/>
        <v>44</v>
      </c>
      <c r="L45" s="7"/>
    </row>
    <row r="46">
      <c r="A46" s="1"/>
      <c r="B46" s="49" t="s">
        <v>195</v>
      </c>
      <c r="C46" s="50" t="s">
        <v>12</v>
      </c>
      <c r="D46" s="51">
        <v>6.5</v>
      </c>
      <c r="E46" s="50">
        <v>5.0</v>
      </c>
      <c r="F46" s="50">
        <v>8.5</v>
      </c>
      <c r="G46" s="50">
        <v>10.0</v>
      </c>
      <c r="H46" s="50">
        <v>4.5</v>
      </c>
      <c r="I46" s="52">
        <f t="shared" si="1"/>
        <v>34.5</v>
      </c>
      <c r="J46" s="53">
        <v>30.0</v>
      </c>
      <c r="K46" s="48">
        <f t="shared" si="2"/>
        <v>64.5</v>
      </c>
      <c r="L46" s="7"/>
    </row>
    <row r="47">
      <c r="A47" s="1"/>
      <c r="B47" s="42" t="s">
        <v>196</v>
      </c>
      <c r="C47" s="43" t="s">
        <v>12</v>
      </c>
      <c r="D47" s="54">
        <v>4.0</v>
      </c>
      <c r="E47" s="43">
        <v>0.0</v>
      </c>
      <c r="F47" s="43">
        <v>3.75</v>
      </c>
      <c r="G47" s="43">
        <v>8.25</v>
      </c>
      <c r="H47" s="43">
        <v>3.75</v>
      </c>
      <c r="I47" s="55">
        <f t="shared" si="1"/>
        <v>19.75</v>
      </c>
      <c r="J47" s="47">
        <v>26.0</v>
      </c>
      <c r="K47" s="48">
        <f t="shared" si="2"/>
        <v>45.75</v>
      </c>
      <c r="L47" s="7"/>
    </row>
    <row r="48">
      <c r="A48" s="1"/>
      <c r="B48" s="49" t="s">
        <v>197</v>
      </c>
      <c r="C48" s="50" t="s">
        <v>36</v>
      </c>
      <c r="D48" s="51">
        <v>0.5</v>
      </c>
      <c r="E48" s="50">
        <v>4.5</v>
      </c>
      <c r="F48" s="50">
        <v>1.0</v>
      </c>
      <c r="G48" s="50">
        <v>4.0</v>
      </c>
      <c r="H48" s="50">
        <v>2.5</v>
      </c>
      <c r="I48" s="52">
        <f t="shared" si="1"/>
        <v>12.5</v>
      </c>
      <c r="J48" s="53">
        <v>24.0</v>
      </c>
      <c r="K48" s="48">
        <f t="shared" si="2"/>
        <v>36.5</v>
      </c>
      <c r="L48" s="7"/>
    </row>
    <row r="49">
      <c r="A49" s="1"/>
      <c r="B49" s="42" t="s">
        <v>198</v>
      </c>
      <c r="C49" s="43" t="s">
        <v>14</v>
      </c>
      <c r="D49" s="54">
        <v>2.5</v>
      </c>
      <c r="E49" s="43">
        <v>5.0</v>
      </c>
      <c r="F49" s="43">
        <v>6.25</v>
      </c>
      <c r="G49" s="43">
        <v>8.75</v>
      </c>
      <c r="H49" s="43">
        <v>4.5</v>
      </c>
      <c r="I49" s="55">
        <f t="shared" si="1"/>
        <v>27</v>
      </c>
      <c r="J49" s="47">
        <v>32.0</v>
      </c>
      <c r="K49" s="48">
        <f t="shared" si="2"/>
        <v>59</v>
      </c>
      <c r="L49" s="7"/>
    </row>
    <row r="50">
      <c r="A50" s="1"/>
      <c r="B50" s="49" t="s">
        <v>199</v>
      </c>
      <c r="C50" s="50" t="s">
        <v>36</v>
      </c>
      <c r="D50" s="51">
        <v>0.5</v>
      </c>
      <c r="E50" s="50">
        <v>6.0</v>
      </c>
      <c r="F50" s="50">
        <v>4.0</v>
      </c>
      <c r="G50" s="50">
        <v>5.25</v>
      </c>
      <c r="H50" s="50">
        <v>4.5</v>
      </c>
      <c r="I50" s="52">
        <f t="shared" si="1"/>
        <v>20.25</v>
      </c>
      <c r="J50" s="53">
        <v>30.0</v>
      </c>
      <c r="K50" s="48">
        <f t="shared" si="2"/>
        <v>50.25</v>
      </c>
      <c r="L50" s="7"/>
    </row>
    <row r="51">
      <c r="A51" s="1"/>
      <c r="B51" s="42" t="s">
        <v>200</v>
      </c>
      <c r="C51" s="43" t="s">
        <v>16</v>
      </c>
      <c r="D51" s="54">
        <v>2.5</v>
      </c>
      <c r="E51" s="43">
        <v>6.0</v>
      </c>
      <c r="F51" s="43">
        <v>3.5</v>
      </c>
      <c r="G51" s="43">
        <v>4.75</v>
      </c>
      <c r="H51" s="43">
        <v>6.5</v>
      </c>
      <c r="I51" s="55">
        <f t="shared" si="1"/>
        <v>23.25</v>
      </c>
      <c r="J51" s="47">
        <v>32.0</v>
      </c>
      <c r="K51" s="48">
        <f t="shared" si="2"/>
        <v>55.25</v>
      </c>
      <c r="L51" s="7"/>
    </row>
    <row r="52">
      <c r="A52" s="1"/>
      <c r="B52" s="49" t="s">
        <v>201</v>
      </c>
      <c r="C52" s="50" t="s">
        <v>31</v>
      </c>
      <c r="D52" s="51">
        <v>4.5</v>
      </c>
      <c r="E52" s="50">
        <v>1.0</v>
      </c>
      <c r="F52" s="50">
        <v>2.0</v>
      </c>
      <c r="G52" s="50">
        <v>5.0</v>
      </c>
      <c r="H52" s="50">
        <v>1.0</v>
      </c>
      <c r="I52" s="52">
        <f t="shared" si="1"/>
        <v>13.5</v>
      </c>
      <c r="J52" s="53">
        <v>30.0</v>
      </c>
      <c r="K52" s="48">
        <f t="shared" si="2"/>
        <v>43.5</v>
      </c>
      <c r="L52" s="7"/>
    </row>
    <row r="53">
      <c r="A53" s="1"/>
      <c r="B53" s="42" t="s">
        <v>202</v>
      </c>
      <c r="C53" s="43" t="s">
        <v>14</v>
      </c>
      <c r="D53" s="54">
        <v>1.0</v>
      </c>
      <c r="E53" s="43">
        <v>0.0</v>
      </c>
      <c r="F53" s="43">
        <v>2.75</v>
      </c>
      <c r="G53" s="43">
        <v>7.0</v>
      </c>
      <c r="H53" s="43">
        <v>3.5</v>
      </c>
      <c r="I53" s="55">
        <f t="shared" si="1"/>
        <v>14.25</v>
      </c>
      <c r="J53" s="47">
        <v>34.0</v>
      </c>
      <c r="K53" s="48">
        <f t="shared" si="2"/>
        <v>48.25</v>
      </c>
      <c r="L53" s="7"/>
    </row>
    <row r="54">
      <c r="A54" s="1"/>
      <c r="B54" s="49" t="s">
        <v>203</v>
      </c>
      <c r="C54" s="50" t="s">
        <v>12</v>
      </c>
      <c r="D54" s="51">
        <v>4.5</v>
      </c>
      <c r="E54" s="50">
        <v>3.0</v>
      </c>
      <c r="F54" s="50">
        <v>4.5</v>
      </c>
      <c r="G54" s="50">
        <v>9.25</v>
      </c>
      <c r="H54" s="50">
        <v>2.5</v>
      </c>
      <c r="I54" s="52">
        <f t="shared" si="1"/>
        <v>23.75</v>
      </c>
      <c r="J54" s="53">
        <v>22.0</v>
      </c>
      <c r="K54" s="48">
        <f t="shared" si="2"/>
        <v>45.75</v>
      </c>
      <c r="L54" s="7"/>
    </row>
    <row r="55">
      <c r="A55" s="1"/>
      <c r="B55" s="42" t="s">
        <v>204</v>
      </c>
      <c r="C55" s="43" t="s">
        <v>151</v>
      </c>
      <c r="D55" s="54">
        <v>2.0</v>
      </c>
      <c r="E55" s="43">
        <v>5.0</v>
      </c>
      <c r="F55" s="43">
        <v>0.0</v>
      </c>
      <c r="G55" s="43">
        <v>6.5</v>
      </c>
      <c r="H55" s="43">
        <v>1.0</v>
      </c>
      <c r="I55" s="55">
        <f t="shared" si="1"/>
        <v>14.5</v>
      </c>
      <c r="J55" s="47">
        <v>24.0</v>
      </c>
      <c r="K55" s="48">
        <f t="shared" si="2"/>
        <v>38.5</v>
      </c>
      <c r="L55" s="7"/>
    </row>
    <row r="56">
      <c r="A56" s="1"/>
      <c r="B56" s="49" t="s">
        <v>205</v>
      </c>
      <c r="C56" s="50" t="s">
        <v>34</v>
      </c>
      <c r="D56" s="51">
        <v>2.5</v>
      </c>
      <c r="E56" s="50">
        <v>4.5</v>
      </c>
      <c r="F56" s="50">
        <v>5.25</v>
      </c>
      <c r="G56" s="50">
        <v>7.0</v>
      </c>
      <c r="H56" s="50">
        <v>1.0</v>
      </c>
      <c r="I56" s="52">
        <f t="shared" si="1"/>
        <v>20.25</v>
      </c>
      <c r="J56" s="53">
        <v>30.0</v>
      </c>
      <c r="K56" s="48">
        <f t="shared" si="2"/>
        <v>50.25</v>
      </c>
      <c r="L56" s="7"/>
    </row>
    <row r="57">
      <c r="A57" s="1"/>
      <c r="B57" s="42" t="s">
        <v>206</v>
      </c>
      <c r="C57" s="43" t="s">
        <v>19</v>
      </c>
      <c r="D57" s="54">
        <v>4.5</v>
      </c>
      <c r="E57" s="43">
        <v>2.0</v>
      </c>
      <c r="F57" s="43">
        <v>3.75</v>
      </c>
      <c r="G57" s="43">
        <v>2.5</v>
      </c>
      <c r="H57" s="43">
        <v>6.25</v>
      </c>
      <c r="I57" s="55">
        <f t="shared" si="1"/>
        <v>19</v>
      </c>
      <c r="J57" s="47">
        <v>30.0</v>
      </c>
      <c r="K57" s="48">
        <f t="shared" si="2"/>
        <v>49</v>
      </c>
      <c r="L57" s="7"/>
    </row>
    <row r="58">
      <c r="A58" s="1"/>
      <c r="B58" s="49" t="s">
        <v>207</v>
      </c>
      <c r="C58" s="50" t="s">
        <v>16</v>
      </c>
      <c r="D58" s="51">
        <v>0.0</v>
      </c>
      <c r="E58" s="50">
        <v>5.0</v>
      </c>
      <c r="F58" s="50">
        <v>1.0</v>
      </c>
      <c r="G58" s="50">
        <v>3.25</v>
      </c>
      <c r="H58" s="50">
        <v>3.5</v>
      </c>
      <c r="I58" s="52">
        <f t="shared" si="1"/>
        <v>12.75</v>
      </c>
      <c r="J58" s="53">
        <v>10.0</v>
      </c>
      <c r="K58" s="48">
        <f t="shared" si="2"/>
        <v>22.75</v>
      </c>
      <c r="L58" s="7"/>
    </row>
    <row r="59">
      <c r="A59" s="1"/>
      <c r="B59" s="42" t="s">
        <v>208</v>
      </c>
      <c r="C59" s="43" t="s">
        <v>14</v>
      </c>
      <c r="D59" s="54">
        <v>4.5</v>
      </c>
      <c r="E59" s="43">
        <v>2.0</v>
      </c>
      <c r="F59" s="43">
        <v>4.25</v>
      </c>
      <c r="G59" s="43">
        <v>5.75</v>
      </c>
      <c r="H59" s="43">
        <v>7.0</v>
      </c>
      <c r="I59" s="55">
        <f t="shared" si="1"/>
        <v>23.5</v>
      </c>
      <c r="J59" s="47">
        <v>22.0</v>
      </c>
      <c r="K59" s="48">
        <f t="shared" si="2"/>
        <v>45.5</v>
      </c>
      <c r="L59" s="7"/>
    </row>
    <row r="60">
      <c r="A60" s="1"/>
      <c r="B60" s="49" t="s">
        <v>209</v>
      </c>
      <c r="C60" s="50" t="s">
        <v>165</v>
      </c>
      <c r="D60" s="51">
        <v>6.5</v>
      </c>
      <c r="E60" s="50">
        <v>5.5</v>
      </c>
      <c r="F60" s="50">
        <v>6.0</v>
      </c>
      <c r="G60" s="50">
        <v>7.25</v>
      </c>
      <c r="H60" s="50">
        <v>8.5</v>
      </c>
      <c r="I60" s="52">
        <f t="shared" si="1"/>
        <v>33.75</v>
      </c>
      <c r="J60" s="53">
        <v>36.0</v>
      </c>
      <c r="K60" s="48">
        <f t="shared" si="2"/>
        <v>69.75</v>
      </c>
      <c r="L60" s="7"/>
    </row>
    <row r="61">
      <c r="A61" s="1"/>
      <c r="B61" s="42" t="s">
        <v>210</v>
      </c>
      <c r="C61" s="43" t="s">
        <v>65</v>
      </c>
      <c r="D61" s="54">
        <v>5.5</v>
      </c>
      <c r="E61" s="43">
        <v>1.0</v>
      </c>
      <c r="F61" s="43">
        <v>3.0</v>
      </c>
      <c r="G61" s="43">
        <v>5.75</v>
      </c>
      <c r="H61" s="43">
        <v>2.5</v>
      </c>
      <c r="I61" s="55">
        <f t="shared" si="1"/>
        <v>17.75</v>
      </c>
      <c r="J61" s="47">
        <v>20.0</v>
      </c>
      <c r="K61" s="48">
        <f t="shared" si="2"/>
        <v>37.75</v>
      </c>
      <c r="L61" s="7"/>
    </row>
    <row r="62">
      <c r="A62" s="1"/>
      <c r="B62" s="49" t="s">
        <v>211</v>
      </c>
      <c r="C62" s="50" t="s">
        <v>154</v>
      </c>
      <c r="D62" s="51">
        <v>4.0</v>
      </c>
      <c r="E62" s="50">
        <v>3.5</v>
      </c>
      <c r="F62" s="50">
        <v>2.25</v>
      </c>
      <c r="G62" s="50">
        <v>5.75</v>
      </c>
      <c r="H62" s="50">
        <v>8.0</v>
      </c>
      <c r="I62" s="52">
        <f t="shared" si="1"/>
        <v>23.5</v>
      </c>
      <c r="J62" s="53">
        <v>22.0</v>
      </c>
      <c r="K62" s="48">
        <f t="shared" si="2"/>
        <v>45.5</v>
      </c>
      <c r="L62" s="7"/>
    </row>
    <row r="63">
      <c r="A63" s="1"/>
      <c r="B63" s="42" t="s">
        <v>212</v>
      </c>
      <c r="C63" s="43" t="s">
        <v>14</v>
      </c>
      <c r="D63" s="54">
        <v>1.75</v>
      </c>
      <c r="E63" s="43">
        <v>2.5</v>
      </c>
      <c r="F63" s="43">
        <v>1.0</v>
      </c>
      <c r="G63" s="43">
        <v>1.25</v>
      </c>
      <c r="H63" s="43">
        <v>6.0</v>
      </c>
      <c r="I63" s="55">
        <f t="shared" si="1"/>
        <v>12.5</v>
      </c>
      <c r="J63" s="47">
        <v>26.0</v>
      </c>
      <c r="K63" s="48">
        <f t="shared" si="2"/>
        <v>38.5</v>
      </c>
      <c r="L63" s="7"/>
    </row>
    <row r="64">
      <c r="A64" s="1"/>
      <c r="B64" s="49" t="s">
        <v>213</v>
      </c>
      <c r="C64" s="50" t="s">
        <v>27</v>
      </c>
      <c r="D64" s="51">
        <v>3.5</v>
      </c>
      <c r="E64" s="50">
        <v>6.0</v>
      </c>
      <c r="F64" s="50">
        <v>0.0</v>
      </c>
      <c r="G64" s="50">
        <v>4.75</v>
      </c>
      <c r="H64" s="50">
        <v>2.0</v>
      </c>
      <c r="I64" s="52">
        <f t="shared" si="1"/>
        <v>16.25</v>
      </c>
      <c r="J64" s="53">
        <v>28.0</v>
      </c>
      <c r="K64" s="48">
        <f t="shared" si="2"/>
        <v>44.25</v>
      </c>
      <c r="L64" s="7"/>
    </row>
    <row r="65">
      <c r="A65" s="1"/>
      <c r="B65" s="42" t="s">
        <v>214</v>
      </c>
      <c r="C65" s="43" t="s">
        <v>34</v>
      </c>
      <c r="D65" s="54">
        <v>5.5</v>
      </c>
      <c r="E65" s="43">
        <v>1.0</v>
      </c>
      <c r="F65" s="43">
        <v>3.5</v>
      </c>
      <c r="G65" s="43">
        <v>1.75</v>
      </c>
      <c r="H65" s="43">
        <v>5.0</v>
      </c>
      <c r="I65" s="55">
        <f t="shared" si="1"/>
        <v>16.75</v>
      </c>
      <c r="J65" s="47">
        <v>24.0</v>
      </c>
      <c r="K65" s="48">
        <f t="shared" si="2"/>
        <v>40.75</v>
      </c>
      <c r="L65" s="7"/>
    </row>
    <row r="66">
      <c r="A66" s="1"/>
      <c r="B66" s="49" t="s">
        <v>215</v>
      </c>
      <c r="C66" s="50" t="s">
        <v>12</v>
      </c>
      <c r="D66" s="51">
        <v>1.0</v>
      </c>
      <c r="E66" s="50">
        <v>0.0</v>
      </c>
      <c r="F66" s="50">
        <v>0.0</v>
      </c>
      <c r="G66" s="50">
        <v>1.5</v>
      </c>
      <c r="H66" s="50">
        <v>0.5</v>
      </c>
      <c r="I66" s="52">
        <f t="shared" si="1"/>
        <v>3</v>
      </c>
      <c r="J66" s="53">
        <v>32.0</v>
      </c>
      <c r="K66" s="48">
        <f t="shared" si="2"/>
        <v>35</v>
      </c>
      <c r="L66" s="7"/>
    </row>
    <row r="67">
      <c r="A67" s="1"/>
      <c r="B67" s="42" t="s">
        <v>216</v>
      </c>
      <c r="C67" s="43" t="s">
        <v>34</v>
      </c>
      <c r="D67" s="54">
        <v>3.5</v>
      </c>
      <c r="E67" s="43">
        <v>0.0</v>
      </c>
      <c r="F67" s="43">
        <v>0.75</v>
      </c>
      <c r="G67" s="43">
        <v>4.0</v>
      </c>
      <c r="H67" s="43">
        <v>5.5</v>
      </c>
      <c r="I67" s="55">
        <f t="shared" si="1"/>
        <v>13.75</v>
      </c>
      <c r="J67" s="47">
        <v>22.0</v>
      </c>
      <c r="K67" s="48">
        <f t="shared" si="2"/>
        <v>35.75</v>
      </c>
      <c r="L67" s="7"/>
    </row>
    <row r="68">
      <c r="A68" s="1"/>
      <c r="B68" s="49" t="s">
        <v>217</v>
      </c>
      <c r="C68" s="50" t="s">
        <v>27</v>
      </c>
      <c r="D68" s="51">
        <v>3.5</v>
      </c>
      <c r="E68" s="50">
        <v>7.5</v>
      </c>
      <c r="F68" s="50">
        <v>4.0</v>
      </c>
      <c r="G68" s="50">
        <v>8.5</v>
      </c>
      <c r="H68" s="50">
        <v>4.0</v>
      </c>
      <c r="I68" s="52">
        <f t="shared" si="1"/>
        <v>27.5</v>
      </c>
      <c r="J68" s="53">
        <v>32.0</v>
      </c>
      <c r="K68" s="48">
        <f t="shared" si="2"/>
        <v>59.5</v>
      </c>
      <c r="L68" s="7"/>
    </row>
    <row r="69">
      <c r="A69" s="1"/>
      <c r="B69" s="42" t="s">
        <v>218</v>
      </c>
      <c r="C69" s="43" t="s">
        <v>12</v>
      </c>
      <c r="D69" s="54">
        <v>4.5</v>
      </c>
      <c r="E69" s="43">
        <v>6.0</v>
      </c>
      <c r="F69" s="43">
        <v>4.5</v>
      </c>
      <c r="G69" s="43">
        <v>4.25</v>
      </c>
      <c r="H69" s="43">
        <v>3.5</v>
      </c>
      <c r="I69" s="55">
        <f t="shared" si="1"/>
        <v>22.75</v>
      </c>
      <c r="J69" s="47">
        <v>28.0</v>
      </c>
      <c r="K69" s="48">
        <f t="shared" si="2"/>
        <v>50.75</v>
      </c>
      <c r="L69" s="7"/>
    </row>
    <row r="70">
      <c r="A70" s="1"/>
      <c r="B70" s="49" t="s">
        <v>219</v>
      </c>
      <c r="C70" s="50" t="s">
        <v>12</v>
      </c>
      <c r="D70" s="51">
        <v>4.0</v>
      </c>
      <c r="E70" s="50">
        <v>3.0</v>
      </c>
      <c r="F70" s="50">
        <v>4.25</v>
      </c>
      <c r="G70" s="50">
        <v>5.75</v>
      </c>
      <c r="H70" s="50">
        <v>2.5</v>
      </c>
      <c r="I70" s="52">
        <f t="shared" si="1"/>
        <v>19.5</v>
      </c>
      <c r="J70" s="53">
        <v>32.0</v>
      </c>
      <c r="K70" s="48">
        <f t="shared" si="2"/>
        <v>51.5</v>
      </c>
      <c r="L70" s="7"/>
    </row>
    <row r="71">
      <c r="A71" s="1"/>
      <c r="B71" s="42" t="s">
        <v>220</v>
      </c>
      <c r="C71" s="43" t="s">
        <v>14</v>
      </c>
      <c r="D71" s="54">
        <v>2.5</v>
      </c>
      <c r="E71" s="43">
        <v>3.0</v>
      </c>
      <c r="F71" s="43">
        <v>1.0</v>
      </c>
      <c r="G71" s="43">
        <v>3.5</v>
      </c>
      <c r="H71" s="43">
        <v>2.0</v>
      </c>
      <c r="I71" s="55">
        <f t="shared" si="1"/>
        <v>12</v>
      </c>
      <c r="J71" s="47">
        <v>16.0</v>
      </c>
      <c r="K71" s="48">
        <f t="shared" si="2"/>
        <v>28</v>
      </c>
      <c r="L71" s="7"/>
    </row>
    <row r="72">
      <c r="A72" s="1"/>
      <c r="B72" s="49" t="s">
        <v>221</v>
      </c>
      <c r="C72" s="50" t="s">
        <v>34</v>
      </c>
      <c r="D72" s="51">
        <v>3.5</v>
      </c>
      <c r="E72" s="50">
        <v>6.0</v>
      </c>
      <c r="F72" s="50">
        <v>3.5</v>
      </c>
      <c r="G72" s="50">
        <v>5.0</v>
      </c>
      <c r="H72" s="50">
        <v>4.0</v>
      </c>
      <c r="I72" s="52">
        <f t="shared" si="1"/>
        <v>22</v>
      </c>
      <c r="J72" s="53">
        <v>26.0</v>
      </c>
      <c r="K72" s="48">
        <f t="shared" si="2"/>
        <v>48</v>
      </c>
      <c r="L72" s="7"/>
    </row>
    <row r="73">
      <c r="A73" s="1"/>
      <c r="B73" s="42" t="s">
        <v>222</v>
      </c>
      <c r="C73" s="43" t="s">
        <v>154</v>
      </c>
      <c r="D73" s="54">
        <v>3.25</v>
      </c>
      <c r="E73" s="43">
        <v>3.5</v>
      </c>
      <c r="F73" s="43">
        <v>1.75</v>
      </c>
      <c r="G73" s="43">
        <v>4.0</v>
      </c>
      <c r="H73" s="43">
        <v>3.5</v>
      </c>
      <c r="I73" s="55">
        <f t="shared" si="1"/>
        <v>16</v>
      </c>
      <c r="J73" s="47">
        <v>16.0</v>
      </c>
      <c r="K73" s="48">
        <f t="shared" si="2"/>
        <v>32</v>
      </c>
      <c r="L73" s="7"/>
    </row>
    <row r="74">
      <c r="A74" s="1"/>
      <c r="B74" s="49" t="s">
        <v>223</v>
      </c>
      <c r="C74" s="50" t="s">
        <v>67</v>
      </c>
      <c r="D74" s="51">
        <v>0.0</v>
      </c>
      <c r="E74" s="50">
        <v>0.0</v>
      </c>
      <c r="F74" s="50">
        <v>0.0</v>
      </c>
      <c r="G74" s="50">
        <v>3.0</v>
      </c>
      <c r="H74" s="50">
        <v>4.25</v>
      </c>
      <c r="I74" s="52">
        <f t="shared" si="1"/>
        <v>7.25</v>
      </c>
      <c r="J74" s="53">
        <v>28.0</v>
      </c>
      <c r="K74" s="48">
        <f t="shared" si="2"/>
        <v>35.25</v>
      </c>
      <c r="L74" s="7"/>
    </row>
    <row r="75">
      <c r="A75" s="1"/>
      <c r="B75" s="42" t="s">
        <v>224</v>
      </c>
      <c r="C75" s="43" t="s">
        <v>12</v>
      </c>
      <c r="D75" s="54">
        <v>5.5</v>
      </c>
      <c r="E75" s="43">
        <v>6.0</v>
      </c>
      <c r="F75" s="43">
        <v>5.25</v>
      </c>
      <c r="G75" s="43">
        <v>4.0</v>
      </c>
      <c r="H75" s="43">
        <v>5.25</v>
      </c>
      <c r="I75" s="55">
        <f t="shared" si="1"/>
        <v>26</v>
      </c>
      <c r="J75" s="47">
        <v>28.0</v>
      </c>
      <c r="K75" s="48">
        <f t="shared" si="2"/>
        <v>54</v>
      </c>
      <c r="L75" s="7"/>
    </row>
    <row r="76">
      <c r="A76" s="1"/>
      <c r="B76" s="49" t="s">
        <v>225</v>
      </c>
      <c r="C76" s="50" t="s">
        <v>16</v>
      </c>
      <c r="D76" s="51">
        <v>8.5</v>
      </c>
      <c r="E76" s="50">
        <v>9.0</v>
      </c>
      <c r="F76" s="50">
        <v>8.5</v>
      </c>
      <c r="G76" s="50">
        <v>10.0</v>
      </c>
      <c r="H76" s="50">
        <v>7.25</v>
      </c>
      <c r="I76" s="52">
        <f t="shared" si="1"/>
        <v>43.25</v>
      </c>
      <c r="J76" s="53">
        <v>44.0</v>
      </c>
      <c r="K76" s="48">
        <f t="shared" si="2"/>
        <v>87.25</v>
      </c>
      <c r="L76" s="7"/>
    </row>
    <row r="77">
      <c r="A77" s="1"/>
      <c r="B77" s="42" t="s">
        <v>226</v>
      </c>
      <c r="C77" s="43" t="s">
        <v>165</v>
      </c>
      <c r="D77" s="54">
        <v>1.5</v>
      </c>
      <c r="E77" s="43">
        <v>1.0</v>
      </c>
      <c r="F77" s="43">
        <v>0.0</v>
      </c>
      <c r="G77" s="43">
        <v>3.75</v>
      </c>
      <c r="H77" s="43">
        <v>2.5</v>
      </c>
      <c r="I77" s="55">
        <f t="shared" si="1"/>
        <v>8.75</v>
      </c>
      <c r="J77" s="47">
        <v>26.0</v>
      </c>
      <c r="K77" s="48">
        <f t="shared" si="2"/>
        <v>34.75</v>
      </c>
      <c r="L77" s="7"/>
    </row>
    <row r="78">
      <c r="A78" s="1"/>
      <c r="B78" s="49" t="s">
        <v>227</v>
      </c>
      <c r="C78" s="50" t="s">
        <v>151</v>
      </c>
      <c r="D78" s="51">
        <v>4.5</v>
      </c>
      <c r="E78" s="50">
        <v>0.0</v>
      </c>
      <c r="F78" s="50">
        <v>4.5</v>
      </c>
      <c r="G78" s="50">
        <v>9.0</v>
      </c>
      <c r="H78" s="50">
        <v>5.5</v>
      </c>
      <c r="I78" s="52">
        <f t="shared" si="1"/>
        <v>23.5</v>
      </c>
      <c r="J78" s="53">
        <v>30.0</v>
      </c>
      <c r="K78" s="48">
        <f t="shared" si="2"/>
        <v>53.5</v>
      </c>
      <c r="L78" s="7"/>
    </row>
    <row r="79">
      <c r="A79" s="1"/>
      <c r="B79" s="42" t="s">
        <v>228</v>
      </c>
      <c r="C79" s="43" t="s">
        <v>65</v>
      </c>
      <c r="D79" s="54">
        <v>1.5</v>
      </c>
      <c r="E79" s="43">
        <v>1.0</v>
      </c>
      <c r="F79" s="43">
        <v>1.0</v>
      </c>
      <c r="G79" s="43">
        <v>1.5</v>
      </c>
      <c r="H79" s="43">
        <v>2.0</v>
      </c>
      <c r="I79" s="55">
        <f t="shared" si="1"/>
        <v>7</v>
      </c>
      <c r="J79" s="47">
        <v>18.0</v>
      </c>
      <c r="K79" s="48">
        <f t="shared" si="2"/>
        <v>25</v>
      </c>
      <c r="L79" s="7"/>
    </row>
    <row r="80">
      <c r="A80" s="1"/>
      <c r="B80" s="49" t="s">
        <v>229</v>
      </c>
      <c r="C80" s="50" t="s">
        <v>36</v>
      </c>
      <c r="D80" s="51">
        <v>5.5</v>
      </c>
      <c r="E80" s="50">
        <v>3.0</v>
      </c>
      <c r="F80" s="50">
        <v>5.25</v>
      </c>
      <c r="G80" s="50">
        <v>6.25</v>
      </c>
      <c r="H80" s="50">
        <v>1.0</v>
      </c>
      <c r="I80" s="52">
        <f t="shared" si="1"/>
        <v>21</v>
      </c>
      <c r="J80" s="53">
        <v>24.0</v>
      </c>
      <c r="K80" s="48">
        <f t="shared" si="2"/>
        <v>45</v>
      </c>
      <c r="L80" s="7"/>
    </row>
    <row r="81">
      <c r="A81" s="1"/>
      <c r="B81" s="42" t="s">
        <v>230</v>
      </c>
      <c r="C81" s="43" t="s">
        <v>27</v>
      </c>
      <c r="D81" s="54">
        <v>5.0</v>
      </c>
      <c r="E81" s="43">
        <v>8.0</v>
      </c>
      <c r="F81" s="43">
        <v>5.0</v>
      </c>
      <c r="G81" s="43">
        <v>7.5</v>
      </c>
      <c r="H81" s="43">
        <v>6.5</v>
      </c>
      <c r="I81" s="55">
        <f t="shared" si="1"/>
        <v>32</v>
      </c>
      <c r="J81" s="47">
        <v>28.0</v>
      </c>
      <c r="K81" s="48">
        <f t="shared" si="2"/>
        <v>60</v>
      </c>
      <c r="L81" s="7"/>
    </row>
    <row r="82">
      <c r="A82" s="1"/>
      <c r="B82" s="49" t="s">
        <v>231</v>
      </c>
      <c r="C82" s="50" t="s">
        <v>36</v>
      </c>
      <c r="D82" s="51">
        <v>1.75</v>
      </c>
      <c r="E82" s="50">
        <v>2.5</v>
      </c>
      <c r="F82" s="50">
        <v>3.0</v>
      </c>
      <c r="G82" s="50">
        <v>6.5</v>
      </c>
      <c r="H82" s="50">
        <v>1.25</v>
      </c>
      <c r="I82" s="52">
        <f t="shared" si="1"/>
        <v>15</v>
      </c>
      <c r="J82" s="53">
        <v>20.0</v>
      </c>
      <c r="K82" s="48">
        <f t="shared" si="2"/>
        <v>35</v>
      </c>
      <c r="L82" s="7"/>
    </row>
    <row r="83">
      <c r="A83" s="1"/>
      <c r="B83" s="42" t="s">
        <v>232</v>
      </c>
      <c r="C83" s="43" t="s">
        <v>12</v>
      </c>
      <c r="D83" s="54">
        <v>3.0</v>
      </c>
      <c r="E83" s="43">
        <v>0.0</v>
      </c>
      <c r="F83" s="43">
        <v>2.75</v>
      </c>
      <c r="G83" s="43">
        <v>8.5</v>
      </c>
      <c r="H83" s="43">
        <v>4.5</v>
      </c>
      <c r="I83" s="55">
        <f t="shared" si="1"/>
        <v>18.75</v>
      </c>
      <c r="J83" s="47">
        <v>26.0</v>
      </c>
      <c r="K83" s="48">
        <f t="shared" si="2"/>
        <v>44.75</v>
      </c>
      <c r="L83" s="7"/>
    </row>
    <row r="84">
      <c r="A84" s="1"/>
      <c r="B84" s="49" t="s">
        <v>233</v>
      </c>
      <c r="C84" s="50" t="s">
        <v>154</v>
      </c>
      <c r="D84" s="51">
        <v>3.5</v>
      </c>
      <c r="E84" s="50">
        <v>6.0</v>
      </c>
      <c r="F84" s="50">
        <v>1.0</v>
      </c>
      <c r="G84" s="50">
        <v>3.25</v>
      </c>
      <c r="H84" s="50">
        <v>4.0</v>
      </c>
      <c r="I84" s="52">
        <f t="shared" si="1"/>
        <v>17.75</v>
      </c>
      <c r="J84" s="53">
        <v>16.0</v>
      </c>
      <c r="K84" s="48">
        <f t="shared" si="2"/>
        <v>33.75</v>
      </c>
      <c r="L84" s="7"/>
    </row>
    <row r="85">
      <c r="A85" s="1"/>
      <c r="B85" s="42" t="s">
        <v>234</v>
      </c>
      <c r="C85" s="43" t="s">
        <v>31</v>
      </c>
      <c r="D85" s="54">
        <v>2.5</v>
      </c>
      <c r="E85" s="43">
        <v>6.5</v>
      </c>
      <c r="F85" s="43">
        <v>5.0</v>
      </c>
      <c r="G85" s="43">
        <v>10.0</v>
      </c>
      <c r="H85" s="43">
        <v>4.0</v>
      </c>
      <c r="I85" s="55">
        <f t="shared" si="1"/>
        <v>28</v>
      </c>
      <c r="J85" s="47">
        <v>28.0</v>
      </c>
      <c r="K85" s="48">
        <f t="shared" si="2"/>
        <v>56</v>
      </c>
      <c r="L85" s="7"/>
    </row>
    <row r="86">
      <c r="A86" s="1"/>
      <c r="B86" s="49" t="s">
        <v>235</v>
      </c>
      <c r="C86" s="50" t="s">
        <v>65</v>
      </c>
      <c r="D86" s="51">
        <v>2.5</v>
      </c>
      <c r="E86" s="50">
        <v>1.0</v>
      </c>
      <c r="F86" s="50">
        <v>0.0</v>
      </c>
      <c r="G86" s="50">
        <v>1.75</v>
      </c>
      <c r="H86" s="50">
        <v>0.5</v>
      </c>
      <c r="I86" s="52">
        <f t="shared" si="1"/>
        <v>5.75</v>
      </c>
      <c r="J86" s="53">
        <v>24.0</v>
      </c>
      <c r="K86" s="48">
        <f t="shared" si="2"/>
        <v>29.75</v>
      </c>
      <c r="L86" s="7"/>
    </row>
    <row r="87">
      <c r="A87" s="1"/>
      <c r="B87" s="42" t="s">
        <v>236</v>
      </c>
      <c r="C87" s="43" t="s">
        <v>165</v>
      </c>
      <c r="D87" s="54">
        <v>0.0</v>
      </c>
      <c r="E87" s="43">
        <v>8.0</v>
      </c>
      <c r="F87" s="43">
        <v>6.5</v>
      </c>
      <c r="G87" s="43">
        <v>10.0</v>
      </c>
      <c r="H87" s="43">
        <v>4.5</v>
      </c>
      <c r="I87" s="55">
        <f t="shared" si="1"/>
        <v>29</v>
      </c>
      <c r="J87" s="47">
        <v>38.0</v>
      </c>
      <c r="K87" s="48">
        <f t="shared" si="2"/>
        <v>67</v>
      </c>
      <c r="L87" s="7"/>
    </row>
    <row r="88">
      <c r="A88" s="1"/>
      <c r="B88" s="49" t="s">
        <v>237</v>
      </c>
      <c r="C88" s="50" t="s">
        <v>34</v>
      </c>
      <c r="D88" s="51">
        <v>0.5</v>
      </c>
      <c r="E88" s="50">
        <v>0.0</v>
      </c>
      <c r="F88" s="50">
        <v>1.75</v>
      </c>
      <c r="G88" s="50">
        <v>3.25</v>
      </c>
      <c r="H88" s="50">
        <v>1.5</v>
      </c>
      <c r="I88" s="52">
        <f t="shared" si="1"/>
        <v>7</v>
      </c>
      <c r="J88" s="53">
        <v>26.0</v>
      </c>
      <c r="K88" s="48">
        <f t="shared" si="2"/>
        <v>33</v>
      </c>
      <c r="L88" s="7"/>
    </row>
    <row r="89">
      <c r="A89" s="1"/>
      <c r="B89" s="42" t="s">
        <v>238</v>
      </c>
      <c r="C89" s="43" t="s">
        <v>19</v>
      </c>
      <c r="D89" s="54">
        <v>6.0</v>
      </c>
      <c r="E89" s="43">
        <v>5.0</v>
      </c>
      <c r="F89" s="43">
        <v>7.5</v>
      </c>
      <c r="G89" s="43">
        <v>6.75</v>
      </c>
      <c r="H89" s="43">
        <v>7.5</v>
      </c>
      <c r="I89" s="55">
        <f t="shared" si="1"/>
        <v>32.75</v>
      </c>
      <c r="J89" s="47">
        <v>40.0</v>
      </c>
      <c r="K89" s="48">
        <f t="shared" si="2"/>
        <v>72.75</v>
      </c>
      <c r="L89" s="7"/>
    </row>
    <row r="90">
      <c r="A90" s="1"/>
      <c r="B90" s="49" t="s">
        <v>239</v>
      </c>
      <c r="C90" s="50" t="s">
        <v>65</v>
      </c>
      <c r="D90" s="51">
        <v>4.5</v>
      </c>
      <c r="E90" s="50">
        <v>4.0</v>
      </c>
      <c r="F90" s="50">
        <v>7.5</v>
      </c>
      <c r="G90" s="50">
        <v>3.5</v>
      </c>
      <c r="H90" s="50">
        <v>3.0</v>
      </c>
      <c r="I90" s="52">
        <f t="shared" si="1"/>
        <v>22.5</v>
      </c>
      <c r="J90" s="53">
        <v>32.0</v>
      </c>
      <c r="K90" s="48">
        <f t="shared" si="2"/>
        <v>54.5</v>
      </c>
      <c r="L90" s="7"/>
    </row>
    <row r="91">
      <c r="A91" s="1"/>
      <c r="B91" s="42" t="s">
        <v>240</v>
      </c>
      <c r="C91" s="43" t="s">
        <v>34</v>
      </c>
      <c r="D91" s="54">
        <v>3.0</v>
      </c>
      <c r="E91" s="43">
        <v>6.0</v>
      </c>
      <c r="F91" s="43">
        <v>4.0</v>
      </c>
      <c r="G91" s="43">
        <v>3.25</v>
      </c>
      <c r="H91" s="43">
        <v>1.5</v>
      </c>
      <c r="I91" s="55">
        <f t="shared" si="1"/>
        <v>17.75</v>
      </c>
      <c r="J91" s="47">
        <v>30.0</v>
      </c>
      <c r="K91" s="48">
        <f t="shared" si="2"/>
        <v>47.75</v>
      </c>
      <c r="L91" s="7"/>
    </row>
    <row r="92">
      <c r="A92" s="1"/>
      <c r="B92" s="49" t="s">
        <v>241</v>
      </c>
      <c r="C92" s="50" t="s">
        <v>14</v>
      </c>
      <c r="D92" s="51">
        <v>4.5</v>
      </c>
      <c r="E92" s="50">
        <v>6.0</v>
      </c>
      <c r="F92" s="50">
        <v>4.0</v>
      </c>
      <c r="G92" s="50">
        <v>5.0</v>
      </c>
      <c r="H92" s="50">
        <v>6.5</v>
      </c>
      <c r="I92" s="52">
        <f t="shared" si="1"/>
        <v>26</v>
      </c>
      <c r="J92" s="53">
        <v>24.0</v>
      </c>
      <c r="K92" s="48">
        <f t="shared" si="2"/>
        <v>50</v>
      </c>
      <c r="L92" s="7"/>
    </row>
    <row r="93">
      <c r="A93" s="1"/>
      <c r="B93" s="42" t="s">
        <v>242</v>
      </c>
      <c r="C93" s="43" t="s">
        <v>14</v>
      </c>
      <c r="D93" s="54">
        <v>4.0</v>
      </c>
      <c r="E93" s="43">
        <v>3.0</v>
      </c>
      <c r="F93" s="43">
        <v>4.0</v>
      </c>
      <c r="G93" s="43">
        <v>6.25</v>
      </c>
      <c r="H93" s="43">
        <v>8.0</v>
      </c>
      <c r="I93" s="55">
        <f t="shared" si="1"/>
        <v>25.25</v>
      </c>
      <c r="J93" s="47">
        <v>32.0</v>
      </c>
      <c r="K93" s="48">
        <f t="shared" si="2"/>
        <v>57.25</v>
      </c>
      <c r="L93" s="7"/>
    </row>
    <row r="94">
      <c r="A94" s="1"/>
      <c r="B94" s="49" t="s">
        <v>243</v>
      </c>
      <c r="C94" s="50" t="s">
        <v>16</v>
      </c>
      <c r="D94" s="51">
        <v>3.0</v>
      </c>
      <c r="E94" s="50">
        <v>0.5</v>
      </c>
      <c r="F94" s="50">
        <v>5.5</v>
      </c>
      <c r="G94" s="50">
        <v>3.25</v>
      </c>
      <c r="H94" s="50">
        <v>2.25</v>
      </c>
      <c r="I94" s="52">
        <f t="shared" si="1"/>
        <v>14.5</v>
      </c>
      <c r="J94" s="53">
        <v>28.0</v>
      </c>
      <c r="K94" s="48">
        <f t="shared" si="2"/>
        <v>42.5</v>
      </c>
      <c r="L94" s="7"/>
    </row>
    <row r="95">
      <c r="A95" s="1"/>
      <c r="B95" s="42" t="s">
        <v>244</v>
      </c>
      <c r="C95" s="43" t="s">
        <v>14</v>
      </c>
      <c r="D95" s="54">
        <v>2.5</v>
      </c>
      <c r="E95" s="43">
        <v>3.0</v>
      </c>
      <c r="F95" s="43">
        <v>7.0</v>
      </c>
      <c r="G95" s="43">
        <v>5.0</v>
      </c>
      <c r="H95" s="43">
        <v>9.0</v>
      </c>
      <c r="I95" s="55">
        <f t="shared" si="1"/>
        <v>26.5</v>
      </c>
      <c r="J95" s="47">
        <v>34.0</v>
      </c>
      <c r="K95" s="48">
        <f t="shared" si="2"/>
        <v>60.5</v>
      </c>
      <c r="L95" s="7"/>
    </row>
    <row r="96">
      <c r="A96" s="1"/>
      <c r="B96" s="49" t="s">
        <v>245</v>
      </c>
      <c r="C96" s="50" t="s">
        <v>31</v>
      </c>
      <c r="D96" s="51">
        <v>5.0</v>
      </c>
      <c r="E96" s="50">
        <v>6.0</v>
      </c>
      <c r="F96" s="50">
        <v>4.0</v>
      </c>
      <c r="G96" s="50">
        <v>3.5</v>
      </c>
      <c r="H96" s="50">
        <v>0.5</v>
      </c>
      <c r="I96" s="52">
        <f t="shared" si="1"/>
        <v>19</v>
      </c>
      <c r="J96" s="53">
        <v>30.0</v>
      </c>
      <c r="K96" s="48">
        <f t="shared" si="2"/>
        <v>49</v>
      </c>
      <c r="L96" s="7"/>
    </row>
    <row r="97">
      <c r="A97" s="1"/>
      <c r="B97" s="42" t="s">
        <v>246</v>
      </c>
      <c r="C97" s="43" t="s">
        <v>65</v>
      </c>
      <c r="D97" s="54">
        <v>3.5</v>
      </c>
      <c r="E97" s="43">
        <v>3.0</v>
      </c>
      <c r="F97" s="43">
        <v>2.0</v>
      </c>
      <c r="G97" s="43">
        <v>4.0</v>
      </c>
      <c r="H97" s="43">
        <v>2.0</v>
      </c>
      <c r="I97" s="55">
        <f t="shared" si="1"/>
        <v>14.5</v>
      </c>
      <c r="J97" s="47">
        <v>26.0</v>
      </c>
      <c r="K97" s="48">
        <f t="shared" si="2"/>
        <v>40.5</v>
      </c>
      <c r="L97" s="7"/>
    </row>
    <row r="98">
      <c r="A98" s="1"/>
      <c r="B98" s="49" t="s">
        <v>247</v>
      </c>
      <c r="C98" s="50" t="s">
        <v>27</v>
      </c>
      <c r="D98" s="51">
        <v>3.5</v>
      </c>
      <c r="E98" s="50">
        <v>5.0</v>
      </c>
      <c r="F98" s="50">
        <v>6.25</v>
      </c>
      <c r="G98" s="50">
        <v>7.0</v>
      </c>
      <c r="H98" s="50">
        <v>4.0</v>
      </c>
      <c r="I98" s="52">
        <f t="shared" si="1"/>
        <v>25.75</v>
      </c>
      <c r="J98" s="53">
        <v>38.0</v>
      </c>
      <c r="K98" s="48">
        <f t="shared" si="2"/>
        <v>63.75</v>
      </c>
      <c r="L98" s="7"/>
    </row>
    <row r="99">
      <c r="A99" s="1"/>
      <c r="B99" s="42" t="s">
        <v>248</v>
      </c>
      <c r="C99" s="43" t="s">
        <v>65</v>
      </c>
      <c r="D99" s="54">
        <v>2.0</v>
      </c>
      <c r="E99" s="43">
        <v>2.0</v>
      </c>
      <c r="F99" s="43">
        <v>2.5</v>
      </c>
      <c r="G99" s="43">
        <v>5.0</v>
      </c>
      <c r="H99" s="43">
        <v>0.5</v>
      </c>
      <c r="I99" s="55">
        <f t="shared" si="1"/>
        <v>12</v>
      </c>
      <c r="J99" s="47">
        <v>28.0</v>
      </c>
      <c r="K99" s="48">
        <f t="shared" si="2"/>
        <v>40</v>
      </c>
      <c r="L99" s="7"/>
    </row>
    <row r="100">
      <c r="A100" s="1"/>
      <c r="B100" s="49" t="s">
        <v>249</v>
      </c>
      <c r="C100" s="50" t="s">
        <v>19</v>
      </c>
      <c r="D100" s="51">
        <v>2.25</v>
      </c>
      <c r="E100" s="50">
        <v>0.5</v>
      </c>
      <c r="F100" s="50">
        <v>6.25</v>
      </c>
      <c r="G100" s="50">
        <v>5.75</v>
      </c>
      <c r="H100" s="50">
        <v>0.5</v>
      </c>
      <c r="I100" s="52">
        <f t="shared" si="1"/>
        <v>15.25</v>
      </c>
      <c r="J100" s="53">
        <v>20.0</v>
      </c>
      <c r="K100" s="48">
        <f t="shared" si="2"/>
        <v>35.25</v>
      </c>
      <c r="L100" s="7"/>
    </row>
    <row r="101">
      <c r="A101" s="1"/>
      <c r="B101" s="42" t="s">
        <v>250</v>
      </c>
      <c r="C101" s="43" t="s">
        <v>12</v>
      </c>
      <c r="D101" s="54">
        <v>6.5</v>
      </c>
      <c r="E101" s="43">
        <v>3.0</v>
      </c>
      <c r="F101" s="43">
        <v>8.25</v>
      </c>
      <c r="G101" s="43">
        <v>6.75</v>
      </c>
      <c r="H101" s="43">
        <v>2.0</v>
      </c>
      <c r="I101" s="55">
        <f t="shared" si="1"/>
        <v>26.5</v>
      </c>
      <c r="J101" s="47">
        <v>26.0</v>
      </c>
      <c r="K101" s="48">
        <f t="shared" si="2"/>
        <v>52.5</v>
      </c>
      <c r="L101" s="7"/>
    </row>
    <row r="102">
      <c r="A102" s="1"/>
      <c r="B102" s="49" t="s">
        <v>251</v>
      </c>
      <c r="C102" s="50" t="s">
        <v>16</v>
      </c>
      <c r="D102" s="51">
        <v>5.0</v>
      </c>
      <c r="E102" s="50">
        <v>2.0</v>
      </c>
      <c r="F102" s="50">
        <v>6.5</v>
      </c>
      <c r="G102" s="50">
        <v>5.0</v>
      </c>
      <c r="H102" s="50">
        <v>5.25</v>
      </c>
      <c r="I102" s="52">
        <f t="shared" si="1"/>
        <v>23.75</v>
      </c>
      <c r="J102" s="53">
        <v>36.0</v>
      </c>
      <c r="K102" s="48">
        <f t="shared" si="2"/>
        <v>59.75</v>
      </c>
      <c r="L102" s="7"/>
    </row>
    <row r="103">
      <c r="A103" s="1"/>
      <c r="B103" s="42" t="s">
        <v>252</v>
      </c>
      <c r="C103" s="43" t="s">
        <v>67</v>
      </c>
      <c r="D103" s="54">
        <v>3.25</v>
      </c>
      <c r="E103" s="43">
        <v>0.0</v>
      </c>
      <c r="F103" s="43">
        <v>1.75</v>
      </c>
      <c r="G103" s="43">
        <v>7.25</v>
      </c>
      <c r="H103" s="43">
        <v>7.5</v>
      </c>
      <c r="I103" s="55">
        <f t="shared" si="1"/>
        <v>19.75</v>
      </c>
      <c r="J103" s="47">
        <v>24.0</v>
      </c>
      <c r="K103" s="48">
        <f t="shared" si="2"/>
        <v>43.75</v>
      </c>
      <c r="L103" s="7"/>
    </row>
    <row r="104">
      <c r="A104" s="1"/>
      <c r="B104" s="49" t="s">
        <v>253</v>
      </c>
      <c r="C104" s="50" t="s">
        <v>14</v>
      </c>
      <c r="D104" s="51">
        <v>3.5</v>
      </c>
      <c r="E104" s="50">
        <v>9.0</v>
      </c>
      <c r="F104" s="50">
        <v>5.0</v>
      </c>
      <c r="G104" s="50">
        <v>9.5</v>
      </c>
      <c r="H104" s="50">
        <v>4.0</v>
      </c>
      <c r="I104" s="52">
        <f t="shared" si="1"/>
        <v>31</v>
      </c>
      <c r="J104" s="53">
        <v>24.0</v>
      </c>
      <c r="K104" s="48">
        <f t="shared" si="2"/>
        <v>55</v>
      </c>
      <c r="L104" s="7"/>
    </row>
    <row r="105">
      <c r="A105" s="1"/>
      <c r="B105" s="42" t="s">
        <v>254</v>
      </c>
      <c r="C105" s="43" t="s">
        <v>12</v>
      </c>
      <c r="D105" s="54">
        <v>3.5</v>
      </c>
      <c r="E105" s="43">
        <v>4.0</v>
      </c>
      <c r="F105" s="43">
        <v>5.5</v>
      </c>
      <c r="G105" s="43">
        <v>8.0</v>
      </c>
      <c r="H105" s="43">
        <v>4.25</v>
      </c>
      <c r="I105" s="55">
        <f t="shared" si="1"/>
        <v>25.25</v>
      </c>
      <c r="J105" s="47">
        <v>28.0</v>
      </c>
      <c r="K105" s="48">
        <f t="shared" si="2"/>
        <v>53.25</v>
      </c>
      <c r="L105" s="7"/>
    </row>
    <row r="106">
      <c r="A106" s="1"/>
      <c r="B106" s="49" t="s">
        <v>255</v>
      </c>
      <c r="C106" s="50" t="s">
        <v>65</v>
      </c>
      <c r="D106" s="51">
        <v>4.75</v>
      </c>
      <c r="E106" s="50">
        <v>1.0</v>
      </c>
      <c r="F106" s="50">
        <v>4.5</v>
      </c>
      <c r="G106" s="50">
        <v>7.0</v>
      </c>
      <c r="H106" s="50">
        <v>2.5</v>
      </c>
      <c r="I106" s="52">
        <f t="shared" si="1"/>
        <v>19.75</v>
      </c>
      <c r="J106" s="53">
        <v>26.0</v>
      </c>
      <c r="K106" s="48">
        <f t="shared" si="2"/>
        <v>45.75</v>
      </c>
      <c r="L106" s="7"/>
    </row>
    <row r="107">
      <c r="A107" s="1"/>
      <c r="B107" s="42" t="s">
        <v>256</v>
      </c>
      <c r="C107" s="43" t="s">
        <v>16</v>
      </c>
      <c r="D107" s="54">
        <v>5.0</v>
      </c>
      <c r="E107" s="43">
        <v>6.5</v>
      </c>
      <c r="F107" s="43">
        <v>6.0</v>
      </c>
      <c r="G107" s="43">
        <v>7.0</v>
      </c>
      <c r="H107" s="43">
        <v>6.75</v>
      </c>
      <c r="I107" s="55">
        <f t="shared" si="1"/>
        <v>31.25</v>
      </c>
      <c r="J107" s="47">
        <v>24.0</v>
      </c>
      <c r="K107" s="48">
        <f t="shared" si="2"/>
        <v>55.25</v>
      </c>
      <c r="L107" s="7"/>
    </row>
    <row r="108">
      <c r="A108" s="1"/>
      <c r="B108" s="49" t="s">
        <v>257</v>
      </c>
      <c r="C108" s="50" t="s">
        <v>19</v>
      </c>
      <c r="D108" s="51">
        <v>2.5</v>
      </c>
      <c r="E108" s="50">
        <v>2.0</v>
      </c>
      <c r="F108" s="50">
        <v>7.25</v>
      </c>
      <c r="G108" s="50">
        <v>4.0</v>
      </c>
      <c r="H108" s="50">
        <v>1.0</v>
      </c>
      <c r="I108" s="52">
        <f t="shared" si="1"/>
        <v>16.75</v>
      </c>
      <c r="J108" s="53">
        <v>30.0</v>
      </c>
      <c r="K108" s="48">
        <f t="shared" si="2"/>
        <v>46.75</v>
      </c>
      <c r="L108" s="7"/>
    </row>
    <row r="109">
      <c r="A109" s="1"/>
      <c r="B109" s="42" t="s">
        <v>258</v>
      </c>
      <c r="C109" s="43" t="s">
        <v>259</v>
      </c>
      <c r="D109" s="54">
        <f>0+1+2+1</f>
        <v>4</v>
      </c>
      <c r="E109" s="43">
        <f>2+0+3+3</f>
        <v>8</v>
      </c>
      <c r="F109" s="43">
        <f>2+1.5+3+2</f>
        <v>8.5</v>
      </c>
      <c r="G109" s="43">
        <f>2+2+1.5+3</f>
        <v>8.5</v>
      </c>
      <c r="H109" s="43">
        <f>2+3+1.5+1</f>
        <v>7.5</v>
      </c>
      <c r="I109" s="55">
        <f t="shared" si="1"/>
        <v>36.5</v>
      </c>
      <c r="J109" s="56">
        <v>32.0</v>
      </c>
      <c r="K109" s="48">
        <f t="shared" si="2"/>
        <v>68.5</v>
      </c>
      <c r="L109" s="1"/>
    </row>
    <row r="110">
      <c r="A110" s="1"/>
      <c r="B110" s="49" t="s">
        <v>260</v>
      </c>
      <c r="C110" s="50" t="s">
        <v>259</v>
      </c>
      <c r="D110" s="51">
        <f>0+1+1+1</f>
        <v>3</v>
      </c>
      <c r="E110" s="50">
        <f>0+0+0+3</f>
        <v>3</v>
      </c>
      <c r="F110" s="50">
        <f>1+0+0+1</f>
        <v>2</v>
      </c>
      <c r="G110" s="50">
        <f>2+0+1.5</f>
        <v>3.5</v>
      </c>
      <c r="H110" s="50">
        <f>0+0+0+1</f>
        <v>1</v>
      </c>
      <c r="I110" s="52">
        <f t="shared" si="1"/>
        <v>12.5</v>
      </c>
      <c r="J110" s="57">
        <v>20.0</v>
      </c>
      <c r="K110" s="48">
        <f t="shared" si="2"/>
        <v>32.5</v>
      </c>
      <c r="L110" s="1"/>
    </row>
    <row r="111">
      <c r="A111" s="1"/>
      <c r="B111" s="42" t="s">
        <v>261</v>
      </c>
      <c r="C111" s="43" t="s">
        <v>262</v>
      </c>
      <c r="D111" s="54">
        <f>3+1+0+2</f>
        <v>6</v>
      </c>
      <c r="E111" s="43">
        <f>1+0+0+3</f>
        <v>4</v>
      </c>
      <c r="F111" s="43">
        <f>1+1.5+3+0</f>
        <v>5.5</v>
      </c>
      <c r="G111" s="43">
        <f>2+0+1.5+2.5</f>
        <v>6</v>
      </c>
      <c r="H111" s="43">
        <f>1+2+0+0</f>
        <v>3</v>
      </c>
      <c r="I111" s="55">
        <f t="shared" si="1"/>
        <v>24.5</v>
      </c>
      <c r="J111" s="56">
        <v>26.0</v>
      </c>
      <c r="K111" s="48">
        <f t="shared" si="2"/>
        <v>50.5</v>
      </c>
      <c r="L111" s="1"/>
    </row>
    <row r="112">
      <c r="A112" s="1"/>
      <c r="B112" s="49" t="s">
        <v>263</v>
      </c>
      <c r="C112" s="50" t="s">
        <v>262</v>
      </c>
      <c r="D112" s="51">
        <f>1.5+2+0+2</f>
        <v>5.5</v>
      </c>
      <c r="E112" s="50">
        <f>2+0+0+2.5</f>
        <v>4.5</v>
      </c>
      <c r="F112" s="50">
        <f>0+1.5+3+0</f>
        <v>4.5</v>
      </c>
      <c r="G112" s="50">
        <f>1+2+3+1.5</f>
        <v>7.5</v>
      </c>
      <c r="H112" s="50">
        <f t="shared" ref="H112:H113" si="3">0+1+3+1</f>
        <v>5</v>
      </c>
      <c r="I112" s="52">
        <f t="shared" si="1"/>
        <v>27</v>
      </c>
      <c r="J112" s="57">
        <v>24.0</v>
      </c>
      <c r="K112" s="48">
        <f t="shared" si="2"/>
        <v>51</v>
      </c>
      <c r="L112" s="1"/>
    </row>
    <row r="113">
      <c r="A113" s="1"/>
      <c r="B113" s="42" t="s">
        <v>264</v>
      </c>
      <c r="C113" s="43" t="s">
        <v>265</v>
      </c>
      <c r="D113" s="54">
        <f> 1.5+0+3+0</f>
        <v>4.5</v>
      </c>
      <c r="E113" s="43">
        <f t="shared" ref="E113:E114" si="4">2+0+0+3</f>
        <v>5</v>
      </c>
      <c r="F113" s="43">
        <f>0+1.5+3+2</f>
        <v>6.5</v>
      </c>
      <c r="G113" s="43">
        <f>2+2+1.5+1.5</f>
        <v>7</v>
      </c>
      <c r="H113" s="43">
        <f t="shared" si="3"/>
        <v>5</v>
      </c>
      <c r="I113" s="55">
        <f t="shared" si="1"/>
        <v>28</v>
      </c>
      <c r="J113" s="56">
        <v>30.0</v>
      </c>
      <c r="K113" s="48">
        <f t="shared" si="2"/>
        <v>58</v>
      </c>
      <c r="L113" s="1"/>
    </row>
    <row r="114">
      <c r="A114" s="1"/>
      <c r="B114" s="49" t="s">
        <v>266</v>
      </c>
      <c r="C114" s="50" t="s">
        <v>267</v>
      </c>
      <c r="D114" s="51">
        <f>1.5+0+ 0.5+3</f>
        <v>5</v>
      </c>
      <c r="E114" s="50">
        <f t="shared" si="4"/>
        <v>5</v>
      </c>
      <c r="F114" s="50">
        <f>0+2+3+0</f>
        <v>5</v>
      </c>
      <c r="G114" s="50">
        <f>1+2+3+3</f>
        <v>9</v>
      </c>
      <c r="H114" s="50">
        <f>2+3+1.5+0.5</f>
        <v>7</v>
      </c>
      <c r="I114" s="52">
        <f t="shared" si="1"/>
        <v>31</v>
      </c>
      <c r="J114" s="57">
        <v>24.0</v>
      </c>
      <c r="K114" s="48">
        <f t="shared" si="2"/>
        <v>55</v>
      </c>
      <c r="L114" s="1"/>
    </row>
    <row r="115">
      <c r="A115" s="1"/>
      <c r="B115" s="42" t="s">
        <v>268</v>
      </c>
      <c r="C115" s="43" t="s">
        <v>269</v>
      </c>
      <c r="D115" s="54">
        <f>3+1+3+2</f>
        <v>9</v>
      </c>
      <c r="E115" s="43">
        <f>2+0+3+1</f>
        <v>6</v>
      </c>
      <c r="F115" s="43">
        <f>2+1.5+3+0</f>
        <v>6.5</v>
      </c>
      <c r="G115" s="43">
        <f>2+2+3+3</f>
        <v>10</v>
      </c>
      <c r="H115" s="43">
        <f>2+3+3+2</f>
        <v>10</v>
      </c>
      <c r="I115" s="55">
        <f t="shared" si="1"/>
        <v>41.5</v>
      </c>
      <c r="J115" s="56">
        <v>34.0</v>
      </c>
      <c r="K115" s="48">
        <f t="shared" si="2"/>
        <v>75.5</v>
      </c>
      <c r="L115" s="1"/>
    </row>
    <row r="116">
      <c r="A116" s="1"/>
      <c r="B116" s="49" t="s">
        <v>270</v>
      </c>
      <c r="C116" s="50" t="s">
        <v>271</v>
      </c>
      <c r="D116" s="51">
        <f>0+1+0+0</f>
        <v>1</v>
      </c>
      <c r="E116" s="50">
        <f>0+0+0+1</f>
        <v>1</v>
      </c>
      <c r="F116" s="50">
        <f>0+0+0+0</f>
        <v>0</v>
      </c>
      <c r="G116" s="50">
        <f>1+0+0+0</f>
        <v>1</v>
      </c>
      <c r="H116" s="50">
        <f t="shared" ref="H116:H117" si="5">0+0.5+0+0</f>
        <v>0.5</v>
      </c>
      <c r="I116" s="52">
        <f t="shared" si="1"/>
        <v>3.5</v>
      </c>
      <c r="J116" s="57">
        <v>22.0</v>
      </c>
      <c r="K116" s="48">
        <f t="shared" si="2"/>
        <v>25.5</v>
      </c>
      <c r="L116" s="1"/>
    </row>
    <row r="117">
      <c r="A117" s="1"/>
      <c r="B117" s="42" t="s">
        <v>272</v>
      </c>
      <c r="C117" s="43" t="s">
        <v>271</v>
      </c>
      <c r="D117" s="54">
        <f>0+0+1+3</f>
        <v>4</v>
      </c>
      <c r="E117" s="43">
        <f>1+0+0+1.5</f>
        <v>2.5</v>
      </c>
      <c r="F117" s="43">
        <f>1+0+1.5+2</f>
        <v>4.5</v>
      </c>
      <c r="G117" s="43">
        <f>2+0+1.5+0</f>
        <v>3.5</v>
      </c>
      <c r="H117" s="43">
        <f t="shared" si="5"/>
        <v>0.5</v>
      </c>
      <c r="I117" s="55">
        <f t="shared" si="1"/>
        <v>15</v>
      </c>
      <c r="J117" s="56">
        <v>22.0</v>
      </c>
      <c r="K117" s="48">
        <f t="shared" si="2"/>
        <v>37</v>
      </c>
      <c r="L117" s="1"/>
    </row>
    <row r="118">
      <c r="A118" s="1"/>
      <c r="B118" s="49" t="s">
        <v>273</v>
      </c>
      <c r="C118" s="50" t="s">
        <v>271</v>
      </c>
      <c r="D118" s="51">
        <f>1.5+0+1+0</f>
        <v>2.5</v>
      </c>
      <c r="E118" s="50">
        <f>1+0+0+3</f>
        <v>4</v>
      </c>
      <c r="F118" s="50">
        <f>1+0+0+1</f>
        <v>2</v>
      </c>
      <c r="G118" s="50">
        <f>1+0+0+0</f>
        <v>1</v>
      </c>
      <c r="H118" s="50">
        <f>2+0.5+1.5+1</f>
        <v>5</v>
      </c>
      <c r="I118" s="52">
        <f t="shared" si="1"/>
        <v>14.5</v>
      </c>
      <c r="J118" s="57">
        <v>26.0</v>
      </c>
      <c r="K118" s="48">
        <f t="shared" si="2"/>
        <v>40.5</v>
      </c>
      <c r="L118" s="1"/>
    </row>
    <row r="119">
      <c r="A119" s="1"/>
      <c r="B119" s="42" t="s">
        <v>274</v>
      </c>
      <c r="C119" s="43" t="s">
        <v>271</v>
      </c>
      <c r="D119" s="58">
        <f>1.5+1+2+1</f>
        <v>5.5</v>
      </c>
      <c r="E119" s="59">
        <f>2+2+1+1</f>
        <v>6</v>
      </c>
      <c r="F119" s="59">
        <f>1+3+1.5+1</f>
        <v>6.5</v>
      </c>
      <c r="G119" s="59">
        <f>0+0+3+3</f>
        <v>6</v>
      </c>
      <c r="H119" s="59">
        <f>1+0+3+0</f>
        <v>4</v>
      </c>
      <c r="I119" s="60">
        <f t="shared" si="1"/>
        <v>28</v>
      </c>
      <c r="J119" s="61">
        <v>38.0</v>
      </c>
      <c r="K119" s="62">
        <f t="shared" si="2"/>
        <v>66</v>
      </c>
      <c r="L119" s="1"/>
    </row>
    <row r="120">
      <c r="A120" s="1"/>
      <c r="B120" s="7"/>
      <c r="C120" s="7"/>
      <c r="D120" s="7"/>
      <c r="E120" s="7"/>
      <c r="F120" s="7"/>
      <c r="G120" s="7"/>
      <c r="H120" s="7"/>
      <c r="I120" s="30"/>
      <c r="J120" s="30"/>
      <c r="K120" s="1"/>
      <c r="L120" s="1"/>
    </row>
  </sheetData>
  <mergeCells count="4">
    <mergeCell ref="B1:C1"/>
    <mergeCell ref="D1:I1"/>
    <mergeCell ref="J1:J2"/>
    <mergeCell ref="K1:K2"/>
  </mergeCells>
  <drawing r:id="rId1"/>
</worksheet>
</file>